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mshoffice-my.sharepoint.com/personal/jbriggs_msh_org/Documents/Documents/Synchronized Files/MTaPS/MNCH/community health/GF iCCM/tool and guidance/"/>
    </mc:Choice>
  </mc:AlternateContent>
  <xr:revisionPtr revIDLastSave="29" documentId="8_{2DE1106B-5901-477D-948A-F9BBDFCCA126}" xr6:coauthVersionLast="47" xr6:coauthVersionMax="47" xr10:uidLastSave="{95B0A9B6-5E19-4C39-9640-F596C18B86C3}"/>
  <bookViews>
    <workbookView xWindow="-120" yWindow="-120" windowWidth="29040" windowHeight="15720" tabRatio="868" activeTab="4" xr2:uid="{00000000-000D-0000-FFFF-FFFF00000000}"/>
  </bookViews>
  <sheets>
    <sheet name="Pneumonie" sheetId="1" r:id="rId1"/>
    <sheet name="Diarrhée_avec SRO&amp;Zinc co-embal" sheetId="6" r:id="rId2"/>
    <sheet name="Diarrhée_avec SRO&amp;Zinc séparés" sheetId="2" r:id="rId3"/>
    <sheet name="Résumé Pneumonie" sheetId="3" r:id="rId4"/>
    <sheet name="Résumé Diarrhée" sheetId="4" r:id="rId5"/>
    <sheet name="PSBI-VSD  (Filled)" sheetId="5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r2FczmxU7Z7+kGsdqAq45OSma6svWrexycZ9H1B1tbI="/>
    </ext>
  </extLst>
</workbook>
</file>

<file path=xl/calcChain.xml><?xml version="1.0" encoding="utf-8"?>
<calcChain xmlns="http://schemas.openxmlformats.org/spreadsheetml/2006/main">
  <c r="C10" i="4" l="1"/>
  <c r="D10" i="4"/>
  <c r="B10" i="4"/>
  <c r="C6" i="4"/>
  <c r="D6" i="4"/>
  <c r="B6" i="4"/>
  <c r="E31" i="6"/>
  <c r="H28" i="6"/>
  <c r="H30" i="6" s="1"/>
  <c r="G28" i="6"/>
  <c r="G30" i="6" s="1"/>
  <c r="F28" i="6"/>
  <c r="F30" i="6" s="1"/>
  <c r="F31" i="6" s="1"/>
  <c r="E28" i="6"/>
  <c r="E30" i="6" s="1"/>
  <c r="H14" i="6"/>
  <c r="G14" i="6"/>
  <c r="F14" i="6"/>
  <c r="E14" i="6"/>
  <c r="F10" i="6"/>
  <c r="G10" i="6" s="1"/>
  <c r="H10" i="6" s="1"/>
  <c r="F7" i="6"/>
  <c r="G7" i="6" s="1"/>
  <c r="H7" i="6" s="1"/>
  <c r="E4" i="6"/>
  <c r="E5" i="6" s="1"/>
  <c r="E6" i="6" s="1"/>
  <c r="E9" i="6" s="1"/>
  <c r="F3" i="6"/>
  <c r="F4" i="6" s="1"/>
  <c r="F5" i="6" s="1"/>
  <c r="F6" i="6" s="1"/>
  <c r="F9" i="6" s="1"/>
  <c r="F14" i="2"/>
  <c r="G14" i="2"/>
  <c r="H14" i="2"/>
  <c r="E14" i="2"/>
  <c r="F14" i="1"/>
  <c r="G14" i="1"/>
  <c r="H14" i="1"/>
  <c r="E14" i="1"/>
  <c r="E4" i="3"/>
  <c r="E4" i="4"/>
  <c r="F21" i="6" l="1"/>
  <c r="F15" i="6"/>
  <c r="H31" i="6"/>
  <c r="H32" i="6" s="1"/>
  <c r="E21" i="6"/>
  <c r="G31" i="6"/>
  <c r="G32" i="6" s="1"/>
  <c r="E32" i="6"/>
  <c r="E35" i="6" s="1"/>
  <c r="E15" i="6"/>
  <c r="E16" i="6" s="1"/>
  <c r="E18" i="6" s="1"/>
  <c r="E19" i="6" s="1"/>
  <c r="F32" i="6"/>
  <c r="G3" i="6"/>
  <c r="D23" i="5"/>
  <c r="D19" i="5"/>
  <c r="D15" i="5"/>
  <c r="D11" i="5"/>
  <c r="E5" i="5"/>
  <c r="E7" i="5" s="1"/>
  <c r="E4" i="5"/>
  <c r="F3" i="5"/>
  <c r="D4" i="4"/>
  <c r="C4" i="4"/>
  <c r="B4" i="4"/>
  <c r="D10" i="3"/>
  <c r="C10" i="3"/>
  <c r="B10" i="3"/>
  <c r="D6" i="3"/>
  <c r="C6" i="3"/>
  <c r="B6" i="3"/>
  <c r="D4" i="3"/>
  <c r="C4" i="3"/>
  <c r="B4" i="3"/>
  <c r="H30" i="2"/>
  <c r="G30" i="2"/>
  <c r="F30" i="2"/>
  <c r="E30" i="2"/>
  <c r="H29" i="2"/>
  <c r="H32" i="2" s="1"/>
  <c r="H35" i="2" s="1"/>
  <c r="H37" i="2" s="1"/>
  <c r="G29" i="2"/>
  <c r="G32" i="2" s="1"/>
  <c r="G35" i="2" s="1"/>
  <c r="G37" i="2" s="1"/>
  <c r="F29" i="2"/>
  <c r="E29" i="2"/>
  <c r="E32" i="2" s="1"/>
  <c r="E35" i="2" s="1"/>
  <c r="H28" i="2"/>
  <c r="H31" i="2" s="1"/>
  <c r="H34" i="2" s="1"/>
  <c r="H36" i="2" s="1"/>
  <c r="G28" i="2"/>
  <c r="G31" i="2" s="1"/>
  <c r="G34" i="2" s="1"/>
  <c r="G36" i="2" s="1"/>
  <c r="F28" i="2"/>
  <c r="F31" i="2" s="1"/>
  <c r="F34" i="2" s="1"/>
  <c r="F36" i="2" s="1"/>
  <c r="E28" i="2"/>
  <c r="E31" i="2" s="1"/>
  <c r="E34" i="2" s="1"/>
  <c r="F10" i="2"/>
  <c r="G10" i="2" s="1"/>
  <c r="H10" i="2" s="1"/>
  <c r="F7" i="2"/>
  <c r="G7" i="2" s="1"/>
  <c r="H7" i="2" s="1"/>
  <c r="E4" i="2"/>
  <c r="E5" i="2" s="1"/>
  <c r="E6" i="2" s="1"/>
  <c r="E9" i="2" s="1"/>
  <c r="E21" i="2" s="1"/>
  <c r="F3" i="2"/>
  <c r="G3" i="2" s="1"/>
  <c r="C47" i="1"/>
  <c r="C29" i="1"/>
  <c r="H29" i="1" s="1"/>
  <c r="H28" i="1"/>
  <c r="H30" i="1" s="1"/>
  <c r="H32" i="1" s="1"/>
  <c r="H33" i="1" s="1"/>
  <c r="G28" i="1"/>
  <c r="F28" i="1"/>
  <c r="E28" i="1"/>
  <c r="F10" i="1"/>
  <c r="G10" i="1" s="1"/>
  <c r="H10" i="1" s="1"/>
  <c r="F7" i="1"/>
  <c r="G7" i="1" s="1"/>
  <c r="E4" i="1"/>
  <c r="F3" i="1"/>
  <c r="G3" i="1" s="1"/>
  <c r="H3" i="1" s="1"/>
  <c r="H4" i="1" s="1"/>
  <c r="F4" i="2" l="1"/>
  <c r="F5" i="2" s="1"/>
  <c r="F6" i="2" s="1"/>
  <c r="F9" i="2" s="1"/>
  <c r="G35" i="6"/>
  <c r="C13" i="4"/>
  <c r="F35" i="6"/>
  <c r="B13" i="4"/>
  <c r="H35" i="6"/>
  <c r="H37" i="6" s="1"/>
  <c r="H39" i="6" s="1"/>
  <c r="D14" i="4" s="1"/>
  <c r="D13" i="4"/>
  <c r="F16" i="6"/>
  <c r="F4" i="1"/>
  <c r="H38" i="6"/>
  <c r="H36" i="6"/>
  <c r="H3" i="6"/>
  <c r="H4" i="6" s="1"/>
  <c r="H5" i="6" s="1"/>
  <c r="H6" i="6" s="1"/>
  <c r="H9" i="6" s="1"/>
  <c r="G4" i="6"/>
  <c r="G5" i="6" s="1"/>
  <c r="G6" i="6" s="1"/>
  <c r="G9" i="6" s="1"/>
  <c r="F38" i="6"/>
  <c r="F36" i="6"/>
  <c r="F37" i="6"/>
  <c r="E17" i="6"/>
  <c r="E22" i="6"/>
  <c r="G38" i="6"/>
  <c r="G36" i="6"/>
  <c r="G37" i="6"/>
  <c r="G39" i="6" s="1"/>
  <c r="C14" i="4" s="1"/>
  <c r="E38" i="6"/>
  <c r="E36" i="6"/>
  <c r="E37" i="6"/>
  <c r="F17" i="6"/>
  <c r="F22" i="6"/>
  <c r="F18" i="6"/>
  <c r="F19" i="6" s="1"/>
  <c r="E37" i="2"/>
  <c r="E40" i="2" s="1"/>
  <c r="E41" i="2" s="1"/>
  <c r="H3" i="2"/>
  <c r="H4" i="2" s="1"/>
  <c r="H5" i="2" s="1"/>
  <c r="H6" i="2" s="1"/>
  <c r="H9" i="2" s="1"/>
  <c r="H21" i="2" s="1"/>
  <c r="G4" i="2"/>
  <c r="G5" i="2" s="1"/>
  <c r="G6" i="2" s="1"/>
  <c r="G9" i="2" s="1"/>
  <c r="F32" i="2"/>
  <c r="F35" i="2" s="1"/>
  <c r="E29" i="1"/>
  <c r="E30" i="1" s="1"/>
  <c r="E32" i="1" s="1"/>
  <c r="E33" i="1" s="1"/>
  <c r="E34" i="1" s="1"/>
  <c r="E35" i="1" s="1"/>
  <c r="E5" i="1"/>
  <c r="E6" i="1" s="1"/>
  <c r="E9" i="1" s="1"/>
  <c r="F29" i="1"/>
  <c r="F5" i="1"/>
  <c r="F6" i="1" s="1"/>
  <c r="F9" i="1" s="1"/>
  <c r="G29" i="1"/>
  <c r="G30" i="1" s="1"/>
  <c r="G32" i="1" s="1"/>
  <c r="G33" i="1" s="1"/>
  <c r="H5" i="1"/>
  <c r="F30" i="1"/>
  <c r="F32" i="1" s="1"/>
  <c r="F33" i="1" s="1"/>
  <c r="E15" i="2"/>
  <c r="E36" i="2"/>
  <c r="E38" i="2" s="1"/>
  <c r="E39" i="2" s="1"/>
  <c r="H38" i="2"/>
  <c r="H39" i="2" s="1"/>
  <c r="D19" i="4" s="1"/>
  <c r="G38" i="2"/>
  <c r="G39" i="2" s="1"/>
  <c r="C19" i="4" s="1"/>
  <c r="G4" i="1"/>
  <c r="G5" i="1" s="1"/>
  <c r="G6" i="1" s="1"/>
  <c r="G9" i="1" s="1"/>
  <c r="G21" i="1" s="1"/>
  <c r="F38" i="2"/>
  <c r="F39" i="2" s="1"/>
  <c r="B19" i="4" s="1"/>
  <c r="H7" i="1"/>
  <c r="E9" i="5"/>
  <c r="E21" i="5"/>
  <c r="E17" i="5"/>
  <c r="E13" i="5"/>
  <c r="F4" i="5"/>
  <c r="F5" i="5" s="1"/>
  <c r="F7" i="5" s="1"/>
  <c r="G3" i="5"/>
  <c r="G4" i="5" s="1"/>
  <c r="G5" i="5" s="1"/>
  <c r="G7" i="5" s="1"/>
  <c r="F21" i="2" l="1"/>
  <c r="B5" i="4"/>
  <c r="G15" i="2"/>
  <c r="G16" i="2" s="1"/>
  <c r="G17" i="2" s="1"/>
  <c r="G21" i="2"/>
  <c r="C5" i="4"/>
  <c r="D5" i="4"/>
  <c r="F39" i="6"/>
  <c r="B14" i="4" s="1"/>
  <c r="E39" i="6"/>
  <c r="B5" i="3"/>
  <c r="F21" i="1"/>
  <c r="H6" i="1"/>
  <c r="H9" i="1" s="1"/>
  <c r="H21" i="1" s="1"/>
  <c r="E15" i="1"/>
  <c r="E16" i="1" s="1"/>
  <c r="E17" i="1" s="1"/>
  <c r="E21" i="1"/>
  <c r="F23" i="6"/>
  <c r="F24" i="6"/>
  <c r="G21" i="6"/>
  <c r="G15" i="6"/>
  <c r="H21" i="6"/>
  <c r="H15" i="6"/>
  <c r="E23" i="6"/>
  <c r="E24" i="6"/>
  <c r="E45" i="2"/>
  <c r="E47" i="2" s="1"/>
  <c r="F37" i="2"/>
  <c r="F40" i="2" s="1"/>
  <c r="F41" i="2" s="1"/>
  <c r="B20" i="4" s="1"/>
  <c r="F34" i="1"/>
  <c r="F35" i="1" s="1"/>
  <c r="B13" i="3" s="1"/>
  <c r="H34" i="1"/>
  <c r="H35" i="1" s="1"/>
  <c r="H38" i="1" s="1"/>
  <c r="G34" i="1"/>
  <c r="G35" i="1" s="1"/>
  <c r="G38" i="1" s="1"/>
  <c r="E38" i="1"/>
  <c r="E40" i="1" s="1"/>
  <c r="F15" i="1"/>
  <c r="B7" i="3" s="1"/>
  <c r="B8" i="3" s="1"/>
  <c r="B11" i="3" s="1"/>
  <c r="D13" i="3"/>
  <c r="H44" i="2"/>
  <c r="G15" i="1"/>
  <c r="C5" i="3"/>
  <c r="E44" i="2"/>
  <c r="G44" i="2"/>
  <c r="E14" i="5"/>
  <c r="E29" i="5" s="1"/>
  <c r="E15" i="5"/>
  <c r="E30" i="5" s="1"/>
  <c r="F15" i="2"/>
  <c r="B7" i="4" s="1"/>
  <c r="H15" i="2"/>
  <c r="E16" i="2"/>
  <c r="E17" i="2" s="1"/>
  <c r="E18" i="5"/>
  <c r="E33" i="5" s="1"/>
  <c r="E42" i="5" s="1"/>
  <c r="E19" i="5"/>
  <c r="E34" i="5" s="1"/>
  <c r="E35" i="5" s="1"/>
  <c r="H15" i="1"/>
  <c r="E11" i="5"/>
  <c r="E10" i="5"/>
  <c r="E25" i="5" s="1"/>
  <c r="E41" i="5" s="1"/>
  <c r="G21" i="5"/>
  <c r="G17" i="5"/>
  <c r="G13" i="5"/>
  <c r="G9" i="5"/>
  <c r="F21" i="5"/>
  <c r="F17" i="5"/>
  <c r="F13" i="5"/>
  <c r="F9" i="5"/>
  <c r="E23" i="5"/>
  <c r="E22" i="5"/>
  <c r="E37" i="5" s="1"/>
  <c r="E43" i="5" s="1"/>
  <c r="F44" i="2"/>
  <c r="E51" i="2" l="1"/>
  <c r="E49" i="2"/>
  <c r="E53" i="2" s="1"/>
  <c r="G16" i="6"/>
  <c r="G22" i="6" s="1"/>
  <c r="C7" i="4"/>
  <c r="C8" i="4" s="1"/>
  <c r="C11" i="4" s="1"/>
  <c r="C12" i="4" s="1"/>
  <c r="H16" i="6"/>
  <c r="H18" i="6" s="1"/>
  <c r="H19" i="6" s="1"/>
  <c r="D7" i="4"/>
  <c r="D8" i="4" s="1"/>
  <c r="D11" i="4" s="1"/>
  <c r="D12" i="4" s="1"/>
  <c r="E39" i="1"/>
  <c r="E41" i="1"/>
  <c r="F38" i="1"/>
  <c r="F16" i="1"/>
  <c r="F17" i="1" s="1"/>
  <c r="D5" i="3"/>
  <c r="B12" i="3"/>
  <c r="E43" i="6"/>
  <c r="E45" i="6" s="1"/>
  <c r="E25" i="6"/>
  <c r="G18" i="6"/>
  <c r="G19" i="6" s="1"/>
  <c r="F43" i="6"/>
  <c r="F45" i="6" s="1"/>
  <c r="F25" i="6"/>
  <c r="F45" i="2"/>
  <c r="H40" i="2"/>
  <c r="H41" i="2" s="1"/>
  <c r="D20" i="4" s="1"/>
  <c r="G40" i="2"/>
  <c r="G41" i="2" s="1"/>
  <c r="C20" i="4" s="1"/>
  <c r="C9" i="4"/>
  <c r="E42" i="1"/>
  <c r="C13" i="3"/>
  <c r="F50" i="2"/>
  <c r="F46" i="2"/>
  <c r="F48" i="2"/>
  <c r="F52" i="2" s="1"/>
  <c r="G46" i="2"/>
  <c r="G50" i="2"/>
  <c r="G48" i="2"/>
  <c r="G52" i="2" s="1"/>
  <c r="F41" i="1"/>
  <c r="F39" i="1"/>
  <c r="F40" i="1"/>
  <c r="F42" i="1" s="1"/>
  <c r="B14" i="3" s="1"/>
  <c r="E27" i="5"/>
  <c r="E48" i="5" s="1"/>
  <c r="E53" i="5" s="1"/>
  <c r="E26" i="5"/>
  <c r="H46" i="2"/>
  <c r="H50" i="2"/>
  <c r="H48" i="2"/>
  <c r="E31" i="5"/>
  <c r="E45" i="5"/>
  <c r="E50" i="5" s="1"/>
  <c r="G11" i="5"/>
  <c r="G10" i="5"/>
  <c r="G25" i="5" s="1"/>
  <c r="E22" i="1"/>
  <c r="E23" i="1" s="1"/>
  <c r="E18" i="1"/>
  <c r="E19" i="1" s="1"/>
  <c r="E38" i="5"/>
  <c r="E39" i="5"/>
  <c r="G14" i="5"/>
  <c r="G29" i="5" s="1"/>
  <c r="G15" i="5"/>
  <c r="G30" i="5" s="1"/>
  <c r="B9" i="3"/>
  <c r="F11" i="5"/>
  <c r="F10" i="5"/>
  <c r="F25" i="5" s="1"/>
  <c r="C7" i="3"/>
  <c r="C8" i="3" s="1"/>
  <c r="C11" i="3" s="1"/>
  <c r="C12" i="3" s="1"/>
  <c r="G16" i="1"/>
  <c r="G17" i="1" s="1"/>
  <c r="F18" i="5"/>
  <c r="F33" i="5" s="1"/>
  <c r="F42" i="5" s="1"/>
  <c r="F19" i="5"/>
  <c r="F34" i="5" s="1"/>
  <c r="F35" i="5" s="1"/>
  <c r="B8" i="4"/>
  <c r="B11" i="4" s="1"/>
  <c r="B12" i="4" s="1"/>
  <c r="F16" i="2"/>
  <c r="F17" i="2" s="1"/>
  <c r="F22" i="1"/>
  <c r="F23" i="1" s="1"/>
  <c r="F18" i="1"/>
  <c r="F19" i="1" s="1"/>
  <c r="F23" i="5"/>
  <c r="F22" i="5"/>
  <c r="F37" i="5" s="1"/>
  <c r="F43" i="5" s="1"/>
  <c r="E22" i="2"/>
  <c r="E23" i="2" s="1"/>
  <c r="E18" i="2"/>
  <c r="E19" i="2" s="1"/>
  <c r="E50" i="2"/>
  <c r="E48" i="2"/>
  <c r="E46" i="2"/>
  <c r="E52" i="2"/>
  <c r="H16" i="2"/>
  <c r="H17" i="2" s="1"/>
  <c r="D7" i="3"/>
  <c r="D8" i="3" s="1"/>
  <c r="D11" i="3" s="1"/>
  <c r="D12" i="3" s="1"/>
  <c r="H16" i="1"/>
  <c r="H17" i="1" s="1"/>
  <c r="G22" i="2"/>
  <c r="G23" i="2" s="1"/>
  <c r="G18" i="2"/>
  <c r="G19" i="2" s="1"/>
  <c r="H40" i="1"/>
  <c r="H39" i="1"/>
  <c r="H41" i="1"/>
  <c r="G19" i="5"/>
  <c r="G34" i="5" s="1"/>
  <c r="G35" i="5" s="1"/>
  <c r="G18" i="5"/>
  <c r="G33" i="5" s="1"/>
  <c r="G42" i="5" s="1"/>
  <c r="F14" i="5"/>
  <c r="F29" i="5" s="1"/>
  <c r="F15" i="5"/>
  <c r="F30" i="5" s="1"/>
  <c r="G23" i="5"/>
  <c r="G22" i="5"/>
  <c r="G37" i="5" s="1"/>
  <c r="G43" i="5" s="1"/>
  <c r="G39" i="1"/>
  <c r="G41" i="1"/>
  <c r="G40" i="1"/>
  <c r="E54" i="2" l="1"/>
  <c r="H52" i="2"/>
  <c r="H17" i="6"/>
  <c r="H22" i="6"/>
  <c r="G17" i="6"/>
  <c r="F46" i="6"/>
  <c r="F47" i="6"/>
  <c r="H23" i="6"/>
  <c r="H24" i="6"/>
  <c r="E46" i="6"/>
  <c r="E47" i="6"/>
  <c r="E50" i="6" s="1"/>
  <c r="G23" i="6"/>
  <c r="G24" i="6"/>
  <c r="G45" i="2"/>
  <c r="H45" i="2"/>
  <c r="F51" i="2"/>
  <c r="F49" i="2"/>
  <c r="F47" i="2"/>
  <c r="G42" i="1"/>
  <c r="C14" i="3" s="1"/>
  <c r="D9" i="3"/>
  <c r="H42" i="1"/>
  <c r="D14" i="3" s="1"/>
  <c r="G24" i="2"/>
  <c r="G25" i="2" s="1"/>
  <c r="H22" i="2"/>
  <c r="H23" i="2" s="1"/>
  <c r="H18" i="2"/>
  <c r="H19" i="2" s="1"/>
  <c r="E24" i="2"/>
  <c r="E25" i="2" s="1"/>
  <c r="D9" i="4"/>
  <c r="F38" i="5"/>
  <c r="F39" i="5"/>
  <c r="G41" i="5"/>
  <c r="G45" i="5"/>
  <c r="G31" i="5"/>
  <c r="B9" i="4"/>
  <c r="G38" i="5"/>
  <c r="G39" i="5"/>
  <c r="H22" i="1"/>
  <c r="H23" i="1" s="1"/>
  <c r="H18" i="1"/>
  <c r="H19" i="1" s="1"/>
  <c r="F24" i="1"/>
  <c r="F25" i="1" s="1"/>
  <c r="F27" i="5"/>
  <c r="F26" i="5"/>
  <c r="E24" i="1"/>
  <c r="E25" i="1" s="1"/>
  <c r="G22" i="1"/>
  <c r="G23" i="1" s="1"/>
  <c r="G18" i="1"/>
  <c r="G19" i="1" s="1"/>
  <c r="G27" i="5"/>
  <c r="G48" i="5" s="1"/>
  <c r="G53" i="5" s="1"/>
  <c r="G26" i="5"/>
  <c r="F41" i="5"/>
  <c r="F31" i="5"/>
  <c r="F45" i="5"/>
  <c r="F22" i="2"/>
  <c r="F23" i="2" s="1"/>
  <c r="F18" i="2"/>
  <c r="F19" i="2" s="1"/>
  <c r="C9" i="3"/>
  <c r="E46" i="5"/>
  <c r="E51" i="5" s="1"/>
  <c r="E47" i="5"/>
  <c r="E52" i="5" s="1"/>
  <c r="F50" i="6" l="1"/>
  <c r="F53" i="6" s="1"/>
  <c r="B15" i="4"/>
  <c r="G43" i="6"/>
  <c r="G45" i="6" s="1"/>
  <c r="G25" i="6"/>
  <c r="E52" i="6"/>
  <c r="E53" i="6"/>
  <c r="E51" i="6"/>
  <c r="E54" i="6" s="1"/>
  <c r="H43" i="6"/>
  <c r="H45" i="6" s="1"/>
  <c r="H25" i="6"/>
  <c r="F52" i="6"/>
  <c r="H51" i="2"/>
  <c r="H49" i="2"/>
  <c r="H47" i="2"/>
  <c r="F53" i="2"/>
  <c r="F54" i="2" s="1"/>
  <c r="B21" i="4" s="1"/>
  <c r="G51" i="2"/>
  <c r="G47" i="2"/>
  <c r="G49" i="2"/>
  <c r="G53" i="2"/>
  <c r="G54" i="2" s="1"/>
  <c r="C21" i="4" s="1"/>
  <c r="F46" i="1"/>
  <c r="F47" i="1"/>
  <c r="F24" i="2"/>
  <c r="F25" i="2" s="1"/>
  <c r="E47" i="1"/>
  <c r="E46" i="1"/>
  <c r="H24" i="1"/>
  <c r="H25" i="1" s="1"/>
  <c r="F50" i="5"/>
  <c r="G50" i="5"/>
  <c r="H24" i="2"/>
  <c r="H25" i="2" s="1"/>
  <c r="G47" i="5"/>
  <c r="G52" i="5" s="1"/>
  <c r="G46" i="5"/>
  <c r="G51" i="5" s="1"/>
  <c r="F46" i="5"/>
  <c r="F51" i="5" s="1"/>
  <c r="F47" i="5"/>
  <c r="F52" i="5" s="1"/>
  <c r="G58" i="2"/>
  <c r="G61" i="2" s="1"/>
  <c r="G64" i="2" s="1"/>
  <c r="G66" i="2" s="1"/>
  <c r="G60" i="2"/>
  <c r="G59" i="2"/>
  <c r="G62" i="2" s="1"/>
  <c r="G65" i="2" s="1"/>
  <c r="G67" i="2" s="1"/>
  <c r="E59" i="2"/>
  <c r="E60" i="2"/>
  <c r="E58" i="2"/>
  <c r="E61" i="2" s="1"/>
  <c r="E64" i="2" s="1"/>
  <c r="G24" i="1"/>
  <c r="G25" i="1" s="1"/>
  <c r="F48" i="5"/>
  <c r="F53" i="5" s="1"/>
  <c r="H53" i="2" l="1"/>
  <c r="H54" i="2" s="1"/>
  <c r="D21" i="4" s="1"/>
  <c r="F51" i="6"/>
  <c r="F54" i="6" s="1"/>
  <c r="B16" i="4" s="1"/>
  <c r="E48" i="1"/>
  <c r="E50" i="1" s="1"/>
  <c r="H46" i="6"/>
  <c r="H47" i="6"/>
  <c r="G46" i="6"/>
  <c r="G47" i="6"/>
  <c r="E62" i="2"/>
  <c r="E65" i="2" s="1"/>
  <c r="E67" i="2"/>
  <c r="E70" i="2" s="1"/>
  <c r="E71" i="2" s="1"/>
  <c r="G47" i="1"/>
  <c r="G46" i="1"/>
  <c r="H60" i="2"/>
  <c r="H58" i="2"/>
  <c r="H61" i="2" s="1"/>
  <c r="H64" i="2" s="1"/>
  <c r="H66" i="2" s="1"/>
  <c r="H59" i="2"/>
  <c r="E66" i="2"/>
  <c r="E68" i="2"/>
  <c r="E69" i="2" s="1"/>
  <c r="H47" i="1"/>
  <c r="H46" i="1"/>
  <c r="H48" i="1" s="1"/>
  <c r="H50" i="1" s="1"/>
  <c r="H51" i="1" s="1"/>
  <c r="E51" i="1"/>
  <c r="E52" i="1" s="1"/>
  <c r="E53" i="1" s="1"/>
  <c r="F60" i="2"/>
  <c r="F58" i="2"/>
  <c r="F61" i="2" s="1"/>
  <c r="F64" i="2" s="1"/>
  <c r="F59" i="2"/>
  <c r="F48" i="1"/>
  <c r="F50" i="1" s="1"/>
  <c r="G50" i="6" l="1"/>
  <c r="C15" i="4"/>
  <c r="H50" i="6"/>
  <c r="H51" i="6" s="1"/>
  <c r="D15" i="4"/>
  <c r="G48" i="1"/>
  <c r="G50" i="1" s="1"/>
  <c r="G51" i="1" s="1"/>
  <c r="G52" i="6"/>
  <c r="G53" i="6"/>
  <c r="G51" i="6"/>
  <c r="G54" i="6" s="1"/>
  <c r="C16" i="4" s="1"/>
  <c r="H52" i="6"/>
  <c r="H53" i="6"/>
  <c r="F62" i="2"/>
  <c r="F65" i="2" s="1"/>
  <c r="F67" i="2" s="1"/>
  <c r="G70" i="2" s="1"/>
  <c r="G71" i="2" s="1"/>
  <c r="C23" i="4" s="1"/>
  <c r="E56" i="1"/>
  <c r="H52" i="1"/>
  <c r="H53" i="1" s="1"/>
  <c r="F66" i="2"/>
  <c r="G68" i="2" s="1"/>
  <c r="G69" i="2" s="1"/>
  <c r="C22" i="4" s="1"/>
  <c r="E74" i="2"/>
  <c r="H62" i="2"/>
  <c r="H65" i="2" s="1"/>
  <c r="H67" i="2" s="1"/>
  <c r="F51" i="1"/>
  <c r="G52" i="1" s="1"/>
  <c r="G53" i="1" s="1"/>
  <c r="F52" i="1"/>
  <c r="F53" i="1" s="1"/>
  <c r="E75" i="2"/>
  <c r="F70" i="2" l="1"/>
  <c r="F71" i="2" s="1"/>
  <c r="B23" i="4" s="1"/>
  <c r="H54" i="6"/>
  <c r="D16" i="4" s="1"/>
  <c r="H68" i="2"/>
  <c r="H69" i="2" s="1"/>
  <c r="G56" i="1"/>
  <c r="C15" i="3"/>
  <c r="D15" i="3"/>
  <c r="H56" i="1"/>
  <c r="H70" i="2"/>
  <c r="H71" i="2" s="1"/>
  <c r="D23" i="4" s="1"/>
  <c r="G75" i="2"/>
  <c r="E78" i="2"/>
  <c r="E80" i="2"/>
  <c r="E76" i="2"/>
  <c r="E81" i="2"/>
  <c r="E77" i="2"/>
  <c r="E79" i="2"/>
  <c r="F68" i="2"/>
  <c r="F69" i="2" s="1"/>
  <c r="B22" i="4" s="1"/>
  <c r="F56" i="1"/>
  <c r="B15" i="3"/>
  <c r="F75" i="2"/>
  <c r="G74" i="2"/>
  <c r="E59" i="1"/>
  <c r="E57" i="1"/>
  <c r="E58" i="1"/>
  <c r="E82" i="2" l="1"/>
  <c r="H74" i="2"/>
  <c r="D22" i="4"/>
  <c r="E83" i="2"/>
  <c r="E60" i="1"/>
  <c r="E84" i="2"/>
  <c r="G78" i="2"/>
  <c r="G80" i="2"/>
  <c r="G76" i="2"/>
  <c r="G82" i="2" s="1"/>
  <c r="F81" i="2"/>
  <c r="F79" i="2"/>
  <c r="F77" i="2"/>
  <c r="H58" i="1"/>
  <c r="H59" i="1"/>
  <c r="H57" i="1"/>
  <c r="F59" i="1"/>
  <c r="F58" i="1"/>
  <c r="F57" i="1"/>
  <c r="F60" i="1" s="1"/>
  <c r="B16" i="3" s="1"/>
  <c r="F74" i="2"/>
  <c r="H80" i="2"/>
  <c r="H76" i="2"/>
  <c r="H78" i="2"/>
  <c r="G81" i="2"/>
  <c r="G79" i="2"/>
  <c r="G77" i="2"/>
  <c r="H75" i="2"/>
  <c r="G58" i="1"/>
  <c r="G57" i="1"/>
  <c r="G59" i="1"/>
  <c r="G83" i="2" l="1"/>
  <c r="H60" i="1"/>
  <c r="D16" i="3" s="1"/>
  <c r="F83" i="2"/>
  <c r="G84" i="2"/>
  <c r="C24" i="4" s="1"/>
  <c r="H82" i="2"/>
  <c r="G60" i="1"/>
  <c r="C16" i="3" s="1"/>
  <c r="F78" i="2"/>
  <c r="F76" i="2"/>
  <c r="F80" i="2"/>
  <c r="H81" i="2"/>
  <c r="H79" i="2"/>
  <c r="H77" i="2"/>
  <c r="F82" i="2" l="1"/>
  <c r="F84" i="2" s="1"/>
  <c r="B24" i="4" s="1"/>
  <c r="H83" i="2"/>
  <c r="H84" i="2" s="1"/>
  <c r="D24" i="4" s="1"/>
</calcChain>
</file>

<file path=xl/sharedStrings.xml><?xml version="1.0" encoding="utf-8"?>
<sst xmlns="http://schemas.openxmlformats.org/spreadsheetml/2006/main" count="480" uniqueCount="270">
  <si>
    <t>Total population (A)</t>
  </si>
  <si>
    <t>A &amp; B</t>
  </si>
  <si>
    <t>#</t>
  </si>
  <si>
    <t>C1</t>
  </si>
  <si>
    <t>%</t>
  </si>
  <si>
    <t>C2</t>
  </si>
  <si>
    <t>C</t>
  </si>
  <si>
    <t>D</t>
  </si>
  <si>
    <t>E</t>
  </si>
  <si>
    <t>F</t>
  </si>
  <si>
    <t>G</t>
  </si>
  <si>
    <t>L = K1+K2</t>
  </si>
  <si>
    <t>https://supply.unicef.org/all-materials/pharmaceuticals.html</t>
  </si>
  <si>
    <t>M = K</t>
  </si>
  <si>
    <t>N = L1 + L2</t>
  </si>
  <si>
    <t>Parameter</t>
  </si>
  <si>
    <t>Input</t>
  </si>
  <si>
    <t>Current year</t>
  </si>
  <si>
    <t>Forecast year 1</t>
  </si>
  <si>
    <t>Forecast year 2</t>
  </si>
  <si>
    <t>Population growth rate (PGR)</t>
  </si>
  <si>
    <t>Total number of live births (C)</t>
  </si>
  <si>
    <t>= [(A/1000) × CBR (B)]:
CBR = # of live births per 1000 population per year</t>
  </si>
  <si>
    <t>Number of live births is assumed to be the same as the total population of 0-59 days of age in the same year</t>
  </si>
  <si>
    <t>Total number of total PSBI or Very Severe Disease cases (D)</t>
  </si>
  <si>
    <t xml:space="preserve">= Incidence of PSBI or Very Severe Disease in infants
(0-59 days) </t>
  </si>
  <si>
    <t>Number of PSBI or Very Severe Disease cases treated in the public sector (E)</t>
  </si>
  <si>
    <t>= D x % of cases treated in the public sector</t>
  </si>
  <si>
    <t># of 0-6 day fast breathing cases treated by level of care (F)</t>
  </si>
  <si>
    <t>= E x Proportion of 0-6 day fast breathing cases out of the total treated</t>
  </si>
  <si>
    <t>F1: # of 0-6 day fast breathing cases treated at 1st level HFs = F x % treated at 1st level public HFs</t>
  </si>
  <si>
    <t>F2: # of 0-6 day fast breathing cases treated at public hospitals = F x % treated at public hospitals</t>
  </si>
  <si>
    <t># of 7-59 day fast breathing cases treated by level of care (G)</t>
  </si>
  <si>
    <t>G = E x Proportion of 7-59 day fast breathing cases out of the total treated</t>
  </si>
  <si>
    <t>G1: # of 7-59 day fast breathing cases treated at 1st level HFs = G x % treated at 1st level public HFs</t>
  </si>
  <si>
    <t>G2: # of 7-59 day fast breathing cases treated at hospitals = G x % treated at 1st level public HFs</t>
  </si>
  <si>
    <t># of 0-59 day clinical severe infection cases treated by level of care (H)</t>
  </si>
  <si>
    <t>= E x Proportion of 0-59 day clinical severe infection cases out of the total treated</t>
  </si>
  <si>
    <t>H1: # of 0-59 day clinical severe infection cases treated at 1st level HFs = H x % treated at 1st level public HFs</t>
  </si>
  <si>
    <t>H2: # of 0-59 day clinical severe infection cases treated at public hospitals = H x % treated at public hospitals</t>
  </si>
  <si>
    <t># of 0-59 day critical illness cases treated by level of care (I)</t>
  </si>
  <si>
    <t>= E x Proportion of 0-59 day critical illness cases out of the total treated</t>
  </si>
  <si>
    <t>I1: # of 0-59 day critical illness cases treated at 1st level HFs = I x % treated at 1st level public HFs</t>
  </si>
  <si>
    <t>I2: # of 0-59 day critical illness cases treated at public hospitals = I x % treated at public hospitals</t>
  </si>
  <si>
    <t>Number of 0-6 day fast breathing cases teated with specific regimen by level of care (J)</t>
  </si>
  <si>
    <t>J1: 7-day amoxicillin Oral: 0-6 day fast breathing cases treated at 1st level HFs = F1 x % treated with the regimen</t>
  </si>
  <si>
    <t>J2: 10-day gentamicin IV/IM and ampicillin IV/IM: 0-6 day fast breathing cases treated at hospitals = F2 x % treated with the regimen</t>
  </si>
  <si>
    <t>J3: 10-day ceftriaxone IV/IM: 0-6 day fast breathing cases treated with 2nd line regimen at hospitals = F2 x % treated with the regimen</t>
  </si>
  <si>
    <t>Number of 7-59 day fast breathing cases teated with specific regimen by level of care (K)</t>
  </si>
  <si>
    <t>K1: 7-day amoxicillin Oral: 7-59 day fast breathing cases treated at 1st level HFs = G1 x % treated with the regimen</t>
  </si>
  <si>
    <t>K2: 7-day amoxicillin Oral: 7-59 day fast breathing cases treated at hospitals = G2 x % treated with the regimen</t>
  </si>
  <si>
    <t>K3: 10-day ceftriaxone IV/IM: 0-6 day fast breathing cases treated with 2nd line regimen at hospitals = G2 x % treated with the regimen</t>
  </si>
  <si>
    <t>Number of 0-59 day clinical severe infection cases teated with specific regimen by level of care (L)</t>
  </si>
  <si>
    <t>L1: 7-day gentamicin IM and amoxicillin oral: 0-59 day clinical severe infection cases treated at 1st level HFs = H1 x % treated with the regimen</t>
  </si>
  <si>
    <t>L2: 10-day gentamycin IV/IM and ampicillin IV/IM: 0-59 day clinical severe infection cases treated at hospitals = H2 x % treated with the regimen</t>
  </si>
  <si>
    <t>L3: 10-day ceftriaxone IV/IM: 0-59 day clinical severe infection cases treated with 2nd line regimen at hospitals = H2 x % treated with the regimen</t>
  </si>
  <si>
    <t>Number of 0-59 day critical illness cases teated with specific regimen by level of care (M)</t>
  </si>
  <si>
    <t>M1: 7-day gentamycin IM and ampicillin IM: 0-59 day critical illness cases treated at 1st level HFs = I1 x % treated with the regimen</t>
  </si>
  <si>
    <t>M2: 10-day gentamicin IV/IM and ampicillin IV/IM: 0-59 day critical illness cases treated at hospitals = I2 x % treated with the regimen</t>
  </si>
  <si>
    <t>M3: 10-day ceftriaxone IV/IM: 0-59 day critical illness cases treated with 2nd line regimen at hospitals = I2 x % treated with the regimen</t>
  </si>
  <si>
    <t>Quantity of amoxicillin 250mg DT- 1st level public HFs (N1)</t>
  </si>
  <si>
    <t>= (J1 + K1 + L1) x amoxicillin 250mg DT per case (O1 = 7)</t>
  </si>
  <si>
    <t>Quantity of gentamicin 40mg/ml, 2 ml vials- 1st level public HFs (N2)</t>
  </si>
  <si>
    <t>= (L1 + M1) x gentamicin 40mg/ml, 2 ml vials per case
(O2 = 7)</t>
  </si>
  <si>
    <t>Quantity of ampicillin 500mg vials- 1st level public HFs (N3)</t>
  </si>
  <si>
    <t>= M1 x ampicillin 500mg vials per case (O4 = 14)</t>
  </si>
  <si>
    <t>Quantity of amoxicillin 250mg DT- public hospitals (P1)</t>
  </si>
  <si>
    <t>= K2 x amoxicillin 250mg DT per case (Q1 = 7)</t>
  </si>
  <si>
    <t>Quantity of gentamicin 40mg/ml, 2 ml vials- public hospitals (P2)</t>
  </si>
  <si>
    <t>= (J2 + L2 + M2) x gentamicin 40mg/ml, 2 ml vials per case (Q2 = 10)</t>
  </si>
  <si>
    <t>Quantity of ampicillin 500mg vials- public hospitals (P3)</t>
  </si>
  <si>
    <t>= (J2 + L2 + M2) x ampicillin 500mg vials per case 
(Q3 = 30)</t>
  </si>
  <si>
    <t>Quantity of ceftriaxone 250mg vials- public hospitals (P4)</t>
  </si>
  <si>
    <t>= (J3 + K3 + L3 + M3) x ceftriaxone 250mg vials per case (Q4 = 10)</t>
  </si>
  <si>
    <t>Total quantity of amoxicillin 250mg DT (R1)</t>
  </si>
  <si>
    <t>R1 = N1 + P1</t>
  </si>
  <si>
    <t>Total quantity of gentamicin 40mg/ml, 2 ml vials (R2)</t>
  </si>
  <si>
    <t>R2 = N2 + P2</t>
  </si>
  <si>
    <t>Total quantity of ampicillin 500mg vials (R3)</t>
  </si>
  <si>
    <t>R3 = N3 + P3</t>
  </si>
  <si>
    <t>Total quantity of ceftriaxone 250mg vials (R4)</t>
  </si>
  <si>
    <t>R4 = P4</t>
  </si>
  <si>
    <t xml:space="preserve">Pneumonie chez les enfants âgés de 2 à 59 mois </t>
  </si>
  <si>
    <t>PARAMETRE</t>
  </si>
  <si>
    <t>Calcul de la cible et de l'écart pour le pays</t>
  </si>
  <si>
    <r>
      <rPr>
        <sz val="9"/>
        <color rgb="FF343434"/>
        <rFont val="Gill Sans"/>
      </rPr>
      <t>Cible pays à couvrir par des ressources nationales (</t>
    </r>
    <r>
      <rPr>
        <sz val="9"/>
        <color rgb="FF0070C0"/>
        <rFont val="Arial"/>
        <family val="2"/>
      </rPr>
      <t>F</t>
    </r>
    <r>
      <rPr>
        <sz val="9"/>
        <color rgb="FF343434"/>
        <rFont val="Arial"/>
        <family val="2"/>
      </rPr>
      <t>)</t>
    </r>
  </si>
  <si>
    <r>
      <t>Population totale (</t>
    </r>
    <r>
      <rPr>
        <sz val="9"/>
        <color rgb="FF0070C0"/>
        <rFont val="Gill Sans"/>
      </rPr>
      <t>A</t>
    </r>
    <r>
      <rPr>
        <sz val="9"/>
        <color rgb="FF343434"/>
        <rFont val="Gill Sans"/>
      </rPr>
      <t xml:space="preserve">) </t>
    </r>
  </si>
  <si>
    <r>
      <t>Population totale des enfants de 2 à 59 mois (</t>
    </r>
    <r>
      <rPr>
        <sz val="9"/>
        <color rgb="FF0070C0"/>
        <rFont val="Gill Sans"/>
      </rPr>
      <t>B</t>
    </r>
    <r>
      <rPr>
        <sz val="9"/>
        <color theme="1"/>
        <rFont val="Gill Sans"/>
      </rPr>
      <t>)</t>
    </r>
  </si>
  <si>
    <r>
      <t>Nombre total de cas/épisodes de pneumonie chez les enfants de 2 à 59 mois (</t>
    </r>
    <r>
      <rPr>
        <sz val="9"/>
        <color rgb="FF0070C0"/>
        <rFont val="Gill Sans"/>
      </rPr>
      <t>C</t>
    </r>
    <r>
      <rPr>
        <sz val="9"/>
        <color theme="1"/>
        <rFont val="Gill Sans"/>
      </rPr>
      <t>)</t>
    </r>
  </si>
  <si>
    <r>
      <t>Nombre de cas de pneumonie chez les enfants de 2 à 59 mois traités dans la communauté par des ASC (</t>
    </r>
    <r>
      <rPr>
        <sz val="9"/>
        <color rgb="FF0070C0"/>
        <rFont val="Gill Sans"/>
      </rPr>
      <t>E</t>
    </r>
    <r>
      <rPr>
        <sz val="9"/>
        <color theme="1"/>
        <rFont val="Gill Sans"/>
      </rPr>
      <t>)</t>
    </r>
  </si>
  <si>
    <r>
      <rPr>
        <sz val="9"/>
        <color rgb="FF343434"/>
        <rFont val="Gill Sans"/>
      </rPr>
      <t>Cible totale pays à couvrir par des ressources extérieures autres que celles du Fonds mondial (</t>
    </r>
    <r>
      <rPr>
        <sz val="9"/>
        <color rgb="FF0070C0"/>
        <rFont val="Gill Sans"/>
      </rPr>
      <t>G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</si>
  <si>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 xml:space="preserve">Cible totale pays déjà couverte </t>
    </r>
    <r>
      <rPr>
        <sz val="9"/>
        <color rgb="FF343434"/>
        <rFont val="Arial"/>
        <family val="2"/>
      </rPr>
      <t>(</t>
    </r>
    <r>
      <rPr>
        <sz val="9"/>
        <color rgb="FF0070C0"/>
        <rFont val="Arial"/>
        <family val="2"/>
      </rPr>
      <t>H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</si>
  <si>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Ecart restant par rapport à la cible annuelle du pays (</t>
    </r>
    <r>
      <rPr>
        <sz val="9"/>
        <color rgb="FF0070C0"/>
        <rFont val="Gill Sans"/>
      </rPr>
      <t>J</t>
    </r>
    <r>
      <rPr>
        <sz val="9"/>
        <color rgb="FF343434"/>
        <rFont val="Arial"/>
        <family val="2"/>
      </rPr>
      <t>)</t>
    </r>
  </si>
  <si>
    <t>Calcul de la quantité de produits (appliqué à l'allocation du FM)</t>
  </si>
  <si>
    <r>
      <rPr>
        <sz val="9"/>
        <color rgb="FF343434"/>
        <rFont val="Gill Sans"/>
      </rPr>
      <t>Quantité d'amoxicilline 250 mg CD - niveau communautaire (appliquée à l'allocation GF)</t>
    </r>
    <r>
      <rPr>
        <sz val="9"/>
        <color rgb="FF343434"/>
        <rFont val="Arial"/>
        <family val="2"/>
      </rPr>
      <t xml:space="preserve"> (</t>
    </r>
    <r>
      <rPr>
        <sz val="9"/>
        <color rgb="FF0070C0"/>
        <rFont val="Arial"/>
        <family val="2"/>
      </rPr>
      <t>K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</si>
  <si>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Quantité totale d'amoxicilline 250 mg CD pour le traitement de la pneumonie chez les enfants de 2 à 59 mois - niveau communautaire (</t>
    </r>
    <r>
      <rPr>
        <sz val="9"/>
        <color rgb="FF0070C0"/>
        <rFont val="Gill Sans"/>
      </rPr>
      <t>L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</si>
  <si>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Quantité de produits incluant les Pertes</t>
    </r>
    <r>
      <rPr>
        <b/>
        <sz val="9"/>
        <color rgb="FF343434"/>
        <rFont val="Arial"/>
        <family val="2"/>
      </rPr>
      <t xml:space="preserve"> </t>
    </r>
    <r>
      <rPr>
        <sz val="9"/>
        <color rgb="FF343434"/>
        <rFont val="Arial"/>
        <family val="2"/>
      </rPr>
      <t>(</t>
    </r>
    <r>
      <rPr>
        <sz val="9"/>
        <color rgb="FF0070C0"/>
        <rFont val="Arial"/>
        <family val="2"/>
      </rPr>
      <t>M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</si>
  <si>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Stock de sécurité (SS) (</t>
    </r>
    <r>
      <rPr>
        <sz val="9"/>
        <color rgb="FF0070C0"/>
        <rFont val="Gill Sans"/>
      </rPr>
      <t>N</t>
    </r>
    <r>
      <rPr>
        <sz val="9"/>
        <color rgb="FF343434"/>
        <rFont val="Arial"/>
        <family val="2"/>
      </rPr>
      <t>)</t>
    </r>
  </si>
  <si>
    <t>QUANTITE TOTALE D'AMOXICILLINE 250 mg CD - NIVEAU COMMUNAUTAIRE (O)</t>
  </si>
  <si>
    <t>Calcul des coûts (appliqué à l'allocation du FM)</t>
  </si>
  <si>
    <r>
      <rPr>
        <sz val="9"/>
        <color rgb="FF343434"/>
        <rFont val="Gill Sans"/>
      </rPr>
      <t>Coût des produits (en USD) (</t>
    </r>
    <r>
      <rPr>
        <sz val="9"/>
        <color rgb="FF0070C0"/>
        <rFont val="Gill Sans"/>
      </rPr>
      <t>P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</si>
  <si>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Frais d'expédition, d'assurance et de droits de douane (</t>
    </r>
    <r>
      <rPr>
        <sz val="9"/>
        <color rgb="FF0070C0"/>
        <rFont val="Gill Sans"/>
      </rPr>
      <t>Q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</si>
  <si>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Coût de stockage dans le pays (</t>
    </r>
    <r>
      <rPr>
        <sz val="9"/>
        <color rgb="FF0070C0"/>
        <rFont val="Gill Sans"/>
      </rPr>
      <t>R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</si>
  <si>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Coût de distribution dans le pays (</t>
    </r>
    <r>
      <rPr>
        <sz val="9"/>
        <color rgb="FF0070C0"/>
        <rFont val="Gill Sans"/>
      </rPr>
      <t>S</t>
    </r>
    <r>
      <rPr>
        <sz val="9"/>
        <color rgb="FF343434"/>
        <rFont val="Arial"/>
        <family val="2"/>
      </rPr>
      <t>)</t>
    </r>
  </si>
  <si>
    <t>COUT TOTAL DE L'ALLOCATION (T) = P+Q+R+S</t>
  </si>
  <si>
    <t>* Catalogue UNICEF pour les prix des produits pharmaceutiques</t>
  </si>
  <si>
    <t>INTRANT</t>
  </si>
  <si>
    <t>A: Population = population de l’année précédente + (population de l’année précédente × TCP) (par ex., le TCP annuel est de 2 % et la pop = 20 000 000)</t>
  </si>
  <si>
    <t xml:space="preserve">B = A × % de la population de 2-59 mois </t>
  </si>
  <si>
    <r>
      <t>Nombre de cas de pneumonie chez les enfants de 2 à 59 mois traités dans des services de soins de santé du secteur public, y compris par les ASC (</t>
    </r>
    <r>
      <rPr>
        <sz val="9"/>
        <color rgb="FF0070C0"/>
        <rFont val="Gill Sans"/>
      </rPr>
      <t>D</t>
    </r>
    <r>
      <rPr>
        <sz val="9"/>
        <color theme="1"/>
        <rFont val="Gill Sans"/>
      </rPr>
      <t>)</t>
    </r>
  </si>
  <si>
    <t>F = E x % de cas à couvrir par des ressources nationales (selon la cartographie des financements anticipés)</t>
  </si>
  <si>
    <t>G = E x % de cas à couvrir par des ressources extérieures autres que celles du Fonds mondial</t>
  </si>
  <si>
    <t>H = Nombre total de cas à couvrir par des ressources nationales et les ressources externes autres que celles du Fonds mondial = F + G</t>
  </si>
  <si>
    <t>I1 : Ecart (nombre de cas)  = E - H</t>
  </si>
  <si>
    <t>I2 : Ecart en % = I1/E</t>
  </si>
  <si>
    <t>M = L + (L x % de perte)</t>
  </si>
  <si>
    <t>N: Stock de sécurité = M x % de la prévision (allocation+perte) à considérer comme stock de sécurité</t>
  </si>
  <si>
    <t>O1: Qté d'Amox 250 mg CD (Nombre de comprimés dispersibles) = M + N</t>
  </si>
  <si>
    <t>O2: Qté en conditionnements (Taille : Plaquette de 1 x10)</t>
  </si>
  <si>
    <t>P: O2 x Prix du conditionnement (Prix estimé: $0.27 départ usine/Ex-Works)</t>
  </si>
  <si>
    <t>Q = P x % du coût de produits à considérer (selon l'expérience du pays)</t>
  </si>
  <si>
    <t>R = P x % du coût de produits à considérer (selon l'expérience du pays)</t>
  </si>
  <si>
    <t>S = P x % du coût de produits à considérer (selon l'expérience du pays)</t>
  </si>
  <si>
    <t xml:space="preserve">Dans les cellules E13, F13, G13 et H13, saisissez le nombre de cas qu’il est prévu de couvrir par les ressources nationales (selon la cartographie des financement anticipés). 
</t>
  </si>
  <si>
    <t>Dans la cellule D15, saisissez le % de cas à couvrir par des ressources extérieures autres que celles du Fonds mondial (selon la cartographie des financements anticipés), c’est-à-dire provenant d’autres donateurs tels que l’USAID, l’UNICEF, etc.</t>
  </si>
  <si>
    <t>En cas de limitation budgétaire, le Fonds Mondial pourrait ne pas être en mesure de couvrir 100 % de l'écart. Dans ce cas, saisissez la cible effectivement couverte par l'allocation du Fonds Mondial dans les cellules E20, F20, G20 et H20. 
L'écart restant à couvrir est automatiquement renseigné comme indiqué à la ligne 24 (cellules E24, F24, G24 et H24).</t>
  </si>
  <si>
    <t>Appliqué uniquement à l’allocation du Fonds mondial (J1, ligne 20)</t>
  </si>
  <si>
    <t>Dans D32, saisissez le pourcentage de perte attendu (selon l'expérience du pays). En l'absence de données, appliquer au moins 5 % des pertes.</t>
  </si>
  <si>
    <t xml:space="preserve">La taille du conditionnement peut changer. Ajustez en conséquence.
</t>
  </si>
  <si>
    <t>Dans D39, saisissez un % du coût des produits à considérer pour l'expédition, l'assurance et les droits de douane (selon l'expérience du pays). 25% peut être utilisé comme estimation si le % réel n'est pas connu.</t>
  </si>
  <si>
    <t>Dans D40, saisissez un % du coût des produits à considérer pour le stockage dans le pays conformément à la réglementation/expérience du pays. 8% peut être utilisé comme estimation si le % réel n'est pas connu. Le calcul peut également tenir compte du volume et de la durée de stockage.</t>
  </si>
  <si>
    <t>Dans D41, saisissez un % du coût des produits pour la distribution dans le pays conformément à la réglementation/expérience du pays. Si ce % n'est pas connu, utilisez 15 % comme estimation.  
Il s'agit d'un coût de distribution jusqu’au dernier kilomètre, entre le dépôt central/régional et les sites de soins communautaires.</t>
  </si>
  <si>
    <t xml:space="preserve">B = A × % de la population des moins de 5 ans </t>
  </si>
  <si>
    <r>
      <t>Nombre total de cas/épisodes de diarrhée chez les enfants de moins de 5 ans (</t>
    </r>
    <r>
      <rPr>
        <sz val="9"/>
        <color rgb="FF0070C0"/>
        <rFont val="Gill Sans"/>
      </rPr>
      <t>C</t>
    </r>
    <r>
      <rPr>
        <sz val="9"/>
        <color theme="1"/>
        <rFont val="Gill Sans"/>
      </rPr>
      <t>)</t>
    </r>
  </si>
  <si>
    <r>
      <t>Population totale des enfants de moins de 5 ans (</t>
    </r>
    <r>
      <rPr>
        <sz val="9"/>
        <color rgb="FF0070C0"/>
        <rFont val="Gill Sans"/>
      </rPr>
      <t>B</t>
    </r>
    <r>
      <rPr>
        <sz val="9"/>
        <color rgb="FF353434"/>
        <rFont val="Gill Sans"/>
      </rPr>
      <t>)</t>
    </r>
  </si>
  <si>
    <r>
      <t>Nombre de cas de diarrhée chez les enfants de moins de 5 ans traités dans des services de santé publique, y compris par des ASC (</t>
    </r>
    <r>
      <rPr>
        <sz val="9"/>
        <color rgb="FF0070C0"/>
        <rFont val="Gill Sans"/>
        <scheme val="minor"/>
      </rPr>
      <t>D</t>
    </r>
    <r>
      <rPr>
        <sz val="9"/>
        <color rgb="FF353434"/>
        <rFont val="Gill Sans"/>
        <family val="2"/>
        <scheme val="minor"/>
      </rPr>
      <t>)</t>
    </r>
  </si>
  <si>
    <r>
      <t>Nombre de cas de diarrhée chez les enfants de moins de 5 ans traités dans la communauté par des ASC (</t>
    </r>
    <r>
      <rPr>
        <sz val="9"/>
        <color rgb="FF0070C0"/>
        <rFont val="Arial"/>
        <family val="2"/>
      </rPr>
      <t>E</t>
    </r>
    <r>
      <rPr>
        <sz val="9"/>
        <color rgb="FF353434"/>
        <rFont val="Arial"/>
        <family val="2"/>
      </rPr>
      <t>)</t>
    </r>
  </si>
  <si>
    <t>Ecart à combler pour couvrir la cible annuelle (I)</t>
  </si>
  <si>
    <r>
      <rPr>
        <sz val="9"/>
        <color rgb="FF343434"/>
        <rFont val="Gill Sans"/>
      </rPr>
      <t>Quantité de Sulfate de zinc 20 mg CD - niveau communautaire (appliqué à l'allocation du FM) (</t>
    </r>
    <r>
      <rPr>
        <sz val="9"/>
        <color rgb="FF0070C0"/>
        <rFont val="Arial"/>
        <family val="2"/>
      </rPr>
      <t>L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</si>
  <si>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Quantité totale de SRO 20,5 g faible osmolalité Sachet de 1 L pour traiter la diarrhée chez les enfants de moins de 5 ans au niveau communautaire (</t>
    </r>
    <r>
      <rPr>
        <sz val="9"/>
        <color rgb="FF0070C0"/>
        <rFont val="Gill Sans"/>
      </rPr>
      <t>M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</si>
  <si>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Quantité totale de Sulfate de zinc 20 mg CD pour traiter la diarrhée chez les enfants de moins de 5 ans (</t>
    </r>
    <r>
      <rPr>
        <sz val="9"/>
        <color rgb="FF0070C0"/>
        <rFont val="Gill Sans"/>
      </rPr>
      <t>N</t>
    </r>
    <r>
      <rPr>
        <sz val="9"/>
        <color rgb="FF343434"/>
        <rFont val="Arial"/>
        <family val="2"/>
      </rPr>
      <t>)</t>
    </r>
  </si>
  <si>
    <t>K1: Quantité pour les cas de 2–11 mois = J1 x % de cette tranche d'âge x d1; avec d1: quantité par cas = 10 CD</t>
  </si>
  <si>
    <t>K2: Quantité pour les cas de 12–59 mois = J1 x % de cette tranche d'âge x d2; avec d2: quantité par cas = 20 CD</t>
  </si>
  <si>
    <t>K: Quantité pour les cas de moins de 5 ans = J1 x % de cette tranche d'âge x d1; avec d1: quantité par cas = 2 sachets</t>
  </si>
  <si>
    <t>L2: Quantité pour les cas de 6–59 mois = J1 x % de cette tranche d'âge x d3; avec d3: quantité par cas = 10 CD</t>
  </si>
  <si>
    <r>
      <t>Quantité de SRO 20,5 g faible osmolalité Sachet de 1 L - niveau communautaire (appliqué à l'allocation du FM)</t>
    </r>
    <r>
      <rPr>
        <sz val="9"/>
        <rFont val="Arial"/>
        <family val="2"/>
      </rPr>
      <t xml:space="preserve"> (</t>
    </r>
    <r>
      <rPr>
        <sz val="9"/>
        <color rgb="FF0070C0"/>
        <rFont val="Arial"/>
        <family val="2"/>
      </rPr>
      <t>K</t>
    </r>
    <r>
      <rPr>
        <sz val="9"/>
        <rFont val="Arial"/>
        <family val="2"/>
      </rPr>
      <t>)</t>
    </r>
  </si>
  <si>
    <r>
      <rPr>
        <sz val="9"/>
        <color rgb="FF343434"/>
        <rFont val="Gill Sans"/>
      </rPr>
      <t xml:space="preserve">Quantité de produits incluant les Pertes </t>
    </r>
    <r>
      <rPr>
        <b/>
        <sz val="9"/>
        <color rgb="FF343434"/>
        <rFont val="Arial"/>
        <family val="2"/>
      </rPr>
      <t xml:space="preserve"> </t>
    </r>
    <r>
      <rPr>
        <sz val="9"/>
        <color rgb="FF343434"/>
        <rFont val="Arial"/>
        <family val="2"/>
      </rPr>
      <t>(</t>
    </r>
    <r>
      <rPr>
        <sz val="9"/>
        <color rgb="FF0070C0"/>
        <rFont val="Arial"/>
        <family val="2"/>
      </rPr>
      <t>O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</si>
  <si>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Stock de sécurité (SS) (</t>
    </r>
    <r>
      <rPr>
        <sz val="9"/>
        <color rgb="FF0070C0"/>
        <rFont val="Gill Sans"/>
      </rPr>
      <t>P</t>
    </r>
    <r>
      <rPr>
        <sz val="9"/>
        <color rgb="FF343434"/>
        <rFont val="Arial"/>
        <family val="2"/>
      </rPr>
      <t>)</t>
    </r>
  </si>
  <si>
    <r>
      <t xml:space="preserve">P1: Stock de sécurité = O1 x % de la prévision (allocation+perte) à considérer comme stock de sécurité pour le </t>
    </r>
    <r>
      <rPr>
        <b/>
        <sz val="9"/>
        <color rgb="FF343434"/>
        <rFont val="Arial"/>
        <family val="2"/>
      </rPr>
      <t>SRO</t>
    </r>
  </si>
  <si>
    <t>Q2: Qté en conditionnements (Taille : 100 sachets / paquet)</t>
  </si>
  <si>
    <t>Q1: Qté de SRO 20.5 g (Nombre de sachets) = O1 + P1</t>
  </si>
  <si>
    <t>R1: Qté de Sulfate de Zinc 20 mg (Nombre de CD) = O2 + P2</t>
  </si>
  <si>
    <t>QTE TOTALE DE SRO 20.5 g, 1L, Sachet - NIVEAU COMMUNAUTAIRE (Q)</t>
  </si>
  <si>
    <t>QTE TOTALE SULFATE DE ZINC 20 mg CD - NIVEAU COMMUNAUTAIRE (R)</t>
  </si>
  <si>
    <r>
      <rPr>
        <sz val="9"/>
        <color rgb="FF343434"/>
        <rFont val="Gill Sans"/>
      </rPr>
      <t>Coût des produits (en USD) (</t>
    </r>
    <r>
      <rPr>
        <sz val="9"/>
        <color rgb="FF0070C0"/>
        <rFont val="Gill Sans"/>
      </rPr>
      <t>S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</si>
  <si>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Frais d'expédition, d'assurance et de droits de douane (</t>
    </r>
    <r>
      <rPr>
        <sz val="9"/>
        <color rgb="FF0070C0"/>
        <rFont val="Gill Sans"/>
      </rPr>
      <t>T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</si>
  <si>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Coût de stockage dans le pays (</t>
    </r>
    <r>
      <rPr>
        <sz val="9"/>
        <color rgb="FF0070C0"/>
        <rFont val="Gill Sans"/>
      </rPr>
      <t>U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</si>
  <si>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>Coût de distribution dans le pays (</t>
    </r>
    <r>
      <rPr>
        <sz val="9"/>
        <color rgb="FF0070C0"/>
        <rFont val="Gill Sans"/>
      </rPr>
      <t>V</t>
    </r>
    <r>
      <rPr>
        <sz val="9"/>
        <color rgb="FF343434"/>
        <rFont val="Arial"/>
        <family val="2"/>
      </rPr>
      <t>)</t>
    </r>
  </si>
  <si>
    <r>
      <t xml:space="preserve">S1: Q2 x Prix du conditionnement (Prix estimé: $8.31 départ usine/Ex-Works) pour le </t>
    </r>
    <r>
      <rPr>
        <b/>
        <sz val="9"/>
        <color rgb="FF343434"/>
        <rFont val="Arial"/>
        <family val="2"/>
      </rPr>
      <t>SRO</t>
    </r>
  </si>
  <si>
    <r>
      <t xml:space="preserve">T1 = S1 x % du coût de produits à considérer (selon l'expérience du pays) pour le </t>
    </r>
    <r>
      <rPr>
        <b/>
        <sz val="9"/>
        <color rgb="FF343434"/>
        <rFont val="Arial"/>
        <family val="2"/>
      </rPr>
      <t>SRO</t>
    </r>
  </si>
  <si>
    <r>
      <t xml:space="preserve">S2: R2 x Prix du conditionnement (Prix estimé: $1.38 départ usine/Ex-Works) pour le </t>
    </r>
    <r>
      <rPr>
        <b/>
        <sz val="9"/>
        <color rgb="FF343434"/>
        <rFont val="Gill Sans"/>
      </rPr>
      <t>S</t>
    </r>
    <r>
      <rPr>
        <b/>
        <sz val="9"/>
        <color rgb="FF343434"/>
        <rFont val="Arial"/>
        <family val="2"/>
      </rPr>
      <t>ulfate de zinc</t>
    </r>
  </si>
  <si>
    <r>
      <t xml:space="preserve">T2 = S2 x % du coût de produits à considérer (selon l'expérience du pays) pour le </t>
    </r>
    <r>
      <rPr>
        <b/>
        <sz val="9"/>
        <color rgb="FF343434"/>
        <rFont val="Arial"/>
        <family val="2"/>
      </rPr>
      <t>Sulfate de zinc</t>
    </r>
  </si>
  <si>
    <r>
      <rPr>
        <sz val="9"/>
        <color rgb="FF343434"/>
        <rFont val="Gill Sans"/>
      </rPr>
      <t xml:space="preserve">V2 = S2 x % du coût de produits à considérer (selon l'expérience du pays) pour le </t>
    </r>
    <r>
      <rPr>
        <b/>
        <sz val="9"/>
        <color rgb="FF343434"/>
        <rFont val="Gill Sans"/>
      </rPr>
      <t>Sulfate de zin</t>
    </r>
    <r>
      <rPr>
        <sz val="9"/>
        <color rgb="FF343434"/>
        <rFont val="Gill Sans"/>
      </rPr>
      <t>c</t>
    </r>
  </si>
  <si>
    <r>
      <t xml:space="preserve">V1 = S1 x % du coût de produits à considérer (selon l'expérience du pays) pour le </t>
    </r>
    <r>
      <rPr>
        <b/>
        <sz val="9"/>
        <color rgb="FF343434"/>
        <rFont val="Gill Sans"/>
      </rPr>
      <t>SRO</t>
    </r>
  </si>
  <si>
    <r>
      <t xml:space="preserve">U2 = S2 x % du coût de produits à considérer (selon l'expérience du pays) pour le </t>
    </r>
    <r>
      <rPr>
        <b/>
        <sz val="9"/>
        <color rgb="FF343434"/>
        <rFont val="Gill Sans"/>
      </rPr>
      <t>Sulfate de zinc</t>
    </r>
  </si>
  <si>
    <r>
      <t xml:space="preserve">U1 = S1 x % du coût de produits à considérer (selon l'expérience du pays) pour le </t>
    </r>
    <r>
      <rPr>
        <b/>
        <sz val="9"/>
        <color rgb="FF343434"/>
        <rFont val="Gill Sans"/>
      </rPr>
      <t>SRO</t>
    </r>
  </si>
  <si>
    <t>Coût total SRO 20.5g (W) = S1+T1+U1+V1</t>
  </si>
  <si>
    <t>Coût total Sulfate de Zinc 20mg CD (X) = S2+T2+U2+V2</t>
  </si>
  <si>
    <r>
      <t xml:space="preserve">O1 = M + (M x % de perte) pour le </t>
    </r>
    <r>
      <rPr>
        <b/>
        <sz val="9"/>
        <color rgb="FF343434"/>
        <rFont val="Arial"/>
        <family val="2"/>
      </rPr>
      <t>SRO</t>
    </r>
  </si>
  <si>
    <r>
      <t xml:space="preserve">O2 = N + (N x % de perte) pour le </t>
    </r>
    <r>
      <rPr>
        <b/>
        <sz val="9"/>
        <color rgb="FF343434"/>
        <rFont val="Arial"/>
        <family val="2"/>
      </rPr>
      <t xml:space="preserve">Sulfate de Zinc </t>
    </r>
  </si>
  <si>
    <r>
      <t xml:space="preserve">P2: Stock de sécurité = O1 x % de la prévision (allocation+perte) à considérer comme stock de sécurité pour le </t>
    </r>
    <r>
      <rPr>
        <b/>
        <sz val="9"/>
        <color rgb="FF343434"/>
        <rFont val="Gill Sans"/>
      </rPr>
      <t>S</t>
    </r>
    <r>
      <rPr>
        <b/>
        <sz val="9"/>
        <color rgb="FF343434"/>
        <rFont val="Arial"/>
        <family val="2"/>
      </rPr>
      <t xml:space="preserve">ulfate de Zinc </t>
    </r>
  </si>
  <si>
    <t>R2: Qté en conditionnements (Taille : 10 plaquettes de 10 CD/paquet)</t>
  </si>
  <si>
    <t>Dans D34 &amp; D35, saisissez le pourcentage de perte attendu (selon l'expérience du pays). En l'absence de données, appliquer au moins 5 % des pertes.</t>
  </si>
  <si>
    <t xml:space="preserve">Dans D38, saisissez le coût du conditionnement en fonction de la référence tarifaire/catalogue du pays. Nous avons provisoirement saisi un prix du catalogue UNICEF  (0,27 $ départ usine/Ex-works). Assurez-vous que le prix correspond à la taille du conditionnement indiqué en O2 (ligne 35).  </t>
  </si>
  <si>
    <t xml:space="preserve">Dans D44 &amp; D45, saisissez le coût du conditionnement en fonction de la référence tarifaire/catalogue du pays. Nous avons provisoirement saisi des prix du catalogue UNICEF (8,31 $ et 1,38 $ départ usine).
Assurez-vous que le prix correspond à la taille du conditionnement indiqué aux Q2 et R2 (lignes 39 et 41).
</t>
  </si>
  <si>
    <t>Dans D46 et D47, saisissez un % du coût de produits à considérer pour l'expédition, l'assurance et les droits de douane (selon l'expérience du pays). 25% peut être utilisé comme estimation si le % réel n'est pas connu.</t>
  </si>
  <si>
    <t>Dans D48 et D49, saisissez un % du coût de produits à considérer pour le stockage dans le pays conformément à la réglementation / expérience du pays. 8% peut être utilisé comme estimation si le % réel n'est pas connu. Le calcul peut également tenir compte du volume et de la durée de stockage.</t>
  </si>
  <si>
    <t>Dans D50 et D51, saisissez un % du coût de produits pour la distribution dans le pays en fonction de la réglementation / de l'expérience du pays. Si ce % n'est pas connu, utilisez 15 % comme estimation.
Il s'agit d'un coût de distribution jusqu’au dernier kilomètre entre le dépôt central/régional et les sites de soins communautaires.</t>
  </si>
  <si>
    <t>Diarrhée chez les enfants âgés de moins de 5 ans</t>
  </si>
  <si>
    <t>Référence dans le tableau des écarts du FM</t>
  </si>
  <si>
    <t>Cible pays</t>
  </si>
  <si>
    <t>Cible pays à couvrir par des ressources nationales</t>
  </si>
  <si>
    <t>Cible totale pays à couvrir par des ressources extérieures autres que celles du Fonds mondial</t>
  </si>
  <si>
    <t>Cible totale pays déjà couverte</t>
  </si>
  <si>
    <t>Ecart à combler pour couvrir la cible annuelle</t>
  </si>
  <si>
    <t>Cible totale couverte par l'allocation du FM et par d'autres sources</t>
  </si>
  <si>
    <r>
      <t xml:space="preserve">Quantité totale d'Amox. 250 mg CD pour traiter la pneumonie chez les enfants âgés de 2 à 59 mois - niveau communautaire </t>
    </r>
    <r>
      <rPr>
        <b/>
        <sz val="9"/>
        <color theme="1"/>
        <rFont val="Gill Sans"/>
      </rPr>
      <t>(financé par l'allocation du FM)</t>
    </r>
  </si>
  <si>
    <t>Coût total de l'allocation</t>
  </si>
  <si>
    <r>
      <t xml:space="preserve">Quantité totale de SRO 20.5 g pour traiter la diarrhée chez les enfants de moins de 5 ans - niveau communautaire </t>
    </r>
    <r>
      <rPr>
        <b/>
        <sz val="9"/>
        <color theme="1"/>
        <rFont val="Gill Sans"/>
      </rPr>
      <t>(financé par l'allocation du FM)</t>
    </r>
  </si>
  <si>
    <r>
      <t xml:space="preserve">Quantité totale de Sulfate de Zinc sulfate 20 mg CD pour traiter la diarrhée chez les enfants  de moins de 5 ans - niveau communautaire </t>
    </r>
    <r>
      <rPr>
        <b/>
        <sz val="9"/>
        <color theme="1"/>
        <rFont val="Gill Sans"/>
      </rPr>
      <t>(financé par l'allocation du FM)</t>
    </r>
  </si>
  <si>
    <t>G = E x % de cas à couvrir par des ressources extérieures autres que celles du Fonds Mondial</t>
  </si>
  <si>
    <t>H = Nombre total de cas à couvrir par des ressources nationales et les ressources externes autres que celles du Fonds Mondial = F + G</t>
  </si>
  <si>
    <r>
      <t>L1: Quantité pour les cas de 2–5 mois = J1 x % de cette tranche d</t>
    </r>
    <r>
      <rPr>
        <sz val="9"/>
        <color rgb="FFFF0000"/>
        <rFont val="Gill Sans"/>
      </rPr>
      <t>'</t>
    </r>
    <r>
      <rPr>
        <sz val="9"/>
        <color rgb="FF343434"/>
        <rFont val="Gill Sans"/>
      </rPr>
      <t>âge x d2; avec d2: quantité par cas = 5 CD</t>
    </r>
  </si>
  <si>
    <t xml:space="preserve">C = B × Incidence de la pneumonie chez les enfants de 2-59 mois ; par exemple avec 231 épisodes pour 1 000 enfants </t>
  </si>
  <si>
    <t>D = C × % de cas traités dans des services de soins de santé du secteur public (par ex. augmentation annuelle de 5%)</t>
  </si>
  <si>
    <t>E = D x % de cas traités dans la communauté (par ex. augmentation annuelle de 3%)</t>
  </si>
  <si>
    <t>J1 = Cible de cas effectivement couverte par l'allocation du Fonds Mondial (selon le budget alloué par le FM)</t>
  </si>
  <si>
    <t>J2 = Cible totale de cas couverte par l'allocation du FM et par d'autres sources = J1 + H</t>
  </si>
  <si>
    <t>C = B × incidence de la diarrhée chez les enfants de moins de 5 ans (par exemple 2,19 épisodes par enfant)</t>
  </si>
  <si>
    <t>Cible effectivement couverte en termes de cas par l'allocation du Fonds Mondial (selon le budget alloué par le FM)</t>
  </si>
  <si>
    <t>Ecart restant à couvrir en termes de cas par rapport à la cible annuelle du pays (= PAAR: Prioritized "Above Allocation" Request</t>
  </si>
  <si>
    <t>J3: Ecart restant à couvrir en termes de cas par rapport à la cible annuelle du pays = E - J2</t>
  </si>
  <si>
    <t>Calcul de la quantité de produits (appliqué à l'écart restant à couvrir)</t>
  </si>
  <si>
    <t>Appliqué uniquement à l'écart restant à couvrir (J3, ligne 24)</t>
  </si>
  <si>
    <t>Calcul des coûts (appliqué à l'écart restant à couvrir)</t>
  </si>
  <si>
    <t>Tout ou une partie de l'écart restant peut être inclus dans une demande prioritaire « au-dessus de l'allocation » (PAAR), ou être utilisé pour mobiliser d'autres ressources.</t>
  </si>
  <si>
    <t>COUT TOTAL DE L'ALLOCATION (Y) = W+X</t>
  </si>
  <si>
    <r>
      <t xml:space="preserve">Quantité totale d'Amox. 250 mg CD pour traiter la pneumonie chez les enfants âgés de 2 à 59 mois - niveau communautaire </t>
    </r>
    <r>
      <rPr>
        <b/>
        <sz val="9"/>
        <color theme="1"/>
        <rFont val="Gill Sans"/>
      </rPr>
      <t>(Ecart restant à couvrir)</t>
    </r>
  </si>
  <si>
    <t>Coût total de l'écart restant à couvrir</t>
  </si>
  <si>
    <r>
      <rPr>
        <sz val="9"/>
        <color rgb="FF343434"/>
        <rFont val="Gill Sans"/>
      </rPr>
      <t xml:space="preserve">Quantité de SRO 20.5g/L + Sulfate de Zinc 20mg CD (2 sachets + 10 CD), Co-emballés - niveau communautaire </t>
    </r>
    <r>
      <rPr>
        <sz val="9"/>
        <rFont val="Arial"/>
        <family val="2"/>
      </rPr>
      <t>(appliqué à l'allocation du FM)</t>
    </r>
    <r>
      <rPr>
        <sz val="9"/>
        <color rgb="FF343434"/>
        <rFont val="Arial"/>
      </rPr>
      <t xml:space="preserve"> (</t>
    </r>
    <r>
      <rPr>
        <sz val="9"/>
        <color rgb="FF0070C0"/>
        <rFont val="Arial"/>
      </rPr>
      <t>K</t>
    </r>
    <r>
      <rPr>
        <sz val="9"/>
        <color rgb="FF343434"/>
        <rFont val="Arial"/>
      </rPr>
      <t>)</t>
    </r>
  </si>
  <si>
    <t>K: Quantité = J1 x d1; avec d1: quantité par cas = 1 Kit</t>
  </si>
  <si>
    <r>
      <rPr>
        <sz val="9"/>
        <color rgb="FF343434"/>
        <rFont val="Gill Sans"/>
      </rPr>
      <t>Quantité de produits incluant les Pertes</t>
    </r>
    <r>
      <rPr>
        <b/>
        <sz val="9"/>
        <color rgb="FF343434"/>
        <rFont val="Arial"/>
      </rPr>
      <t xml:space="preserve"> </t>
    </r>
    <r>
      <rPr>
        <sz val="9"/>
        <color rgb="FF343434"/>
        <rFont val="Arial"/>
      </rPr>
      <t>(</t>
    </r>
    <r>
      <rPr>
        <sz val="9"/>
        <color rgb="FF0070C0"/>
        <rFont val="Arial"/>
      </rPr>
      <t>L</t>
    </r>
    <r>
      <rPr>
        <sz val="9"/>
        <color rgb="FF343434"/>
        <rFont val="Arial"/>
      </rPr>
      <t>)</t>
    </r>
  </si>
  <si>
    <r>
      <rPr>
        <sz val="9"/>
        <color rgb="FF343434"/>
        <rFont val="Gill Sans"/>
      </rPr>
      <t>Stock de sécurité (SS) (</t>
    </r>
    <r>
      <rPr>
        <sz val="9"/>
        <color rgb="FF0070C0"/>
        <rFont val="Gill Sans"/>
      </rPr>
      <t>M</t>
    </r>
    <r>
      <rPr>
        <sz val="9"/>
        <color rgb="FF343434"/>
        <rFont val="Arial"/>
      </rPr>
      <t>)</t>
    </r>
  </si>
  <si>
    <t>L = K + (K x % de perte)</t>
  </si>
  <si>
    <t>M: Stock de sécurité = L x % de la prévision à considérer comme stock de sécurité</t>
  </si>
  <si>
    <t>QTE TOTALE DE SRO 20.5g/L + Sulfate de Zinc 20mg CD (2 sachets + 10 CD), Co-emballés - niveau communautaire (N)</t>
  </si>
  <si>
    <r>
      <t xml:space="preserve">N: Qté de SRO 20.5g/L + Sulfate de Zinc (Nombre de kits) = L + M
</t>
    </r>
    <r>
      <rPr>
        <sz val="9"/>
        <color rgb="FF0070C0"/>
        <rFont val="Gill Sans"/>
      </rPr>
      <t>Taille du Kit: 2 sachets SRO + 10 CD Sulfate de Zinc</t>
    </r>
  </si>
  <si>
    <r>
      <rPr>
        <sz val="9"/>
        <color rgb="FF343434"/>
        <rFont val="Gill Sans"/>
      </rPr>
      <t>Coût des produits (en USD) (</t>
    </r>
    <r>
      <rPr>
        <sz val="9"/>
        <color rgb="FF0070C0"/>
        <rFont val="Gill Sans"/>
      </rPr>
      <t>O</t>
    </r>
    <r>
      <rPr>
        <sz val="9"/>
        <color rgb="FF343434"/>
        <rFont val="Arial"/>
      </rPr>
      <t>)</t>
    </r>
  </si>
  <si>
    <r>
      <rPr>
        <sz val="9"/>
        <color rgb="FF343434"/>
        <rFont val="Gill Sans"/>
      </rPr>
      <t>Frais d'expédition, d'assurance et de droits de douane (</t>
    </r>
    <r>
      <rPr>
        <sz val="9"/>
        <color rgb="FF0070C0"/>
        <rFont val="Gill Sans"/>
      </rPr>
      <t>P</t>
    </r>
    <r>
      <rPr>
        <sz val="9"/>
        <color rgb="FF343434"/>
        <rFont val="Arial"/>
      </rPr>
      <t>)</t>
    </r>
  </si>
  <si>
    <r>
      <rPr>
        <sz val="9"/>
        <color rgb="FF343434"/>
        <rFont val="Gill Sans"/>
      </rPr>
      <t>Coût de stockage dans le pays (</t>
    </r>
    <r>
      <rPr>
        <sz val="9"/>
        <color rgb="FF0070C0"/>
        <rFont val="Gill Sans"/>
      </rPr>
      <t>Q</t>
    </r>
    <r>
      <rPr>
        <sz val="9"/>
        <color rgb="FF343434"/>
        <rFont val="Arial"/>
      </rPr>
      <t>)</t>
    </r>
  </si>
  <si>
    <r>
      <rPr>
        <sz val="9"/>
        <color rgb="FF343434"/>
        <rFont val="Gill Sans"/>
      </rPr>
      <t>Coût de distribution dans le pays (</t>
    </r>
    <r>
      <rPr>
        <sz val="9"/>
        <color rgb="FF0070C0"/>
        <rFont val="Gill Sans"/>
      </rPr>
      <t>R</t>
    </r>
    <r>
      <rPr>
        <sz val="9"/>
        <color rgb="FF343434"/>
        <rFont val="Arial"/>
      </rPr>
      <t>)</t>
    </r>
  </si>
  <si>
    <t>P = O x % du coût de produits à considérer (selon l'expérience du pays)</t>
  </si>
  <si>
    <t>Q = O x % du coût de produits à considérer (selon l'expérience du pays)</t>
  </si>
  <si>
    <t>R = O x % du coût de produits à considérer (selon l'expérience du pays)</t>
  </si>
  <si>
    <t>COUT TOTAL DE L'ALLOCATION (S) = O+P+Q+R</t>
  </si>
  <si>
    <t>Commentaires</t>
  </si>
  <si>
    <t>Dans D30, saisissez le pourcentage de perte attendu (selon l'expérience du pays). En l'absence de données, appliquer au moins 5 % des pertes.</t>
  </si>
  <si>
    <t>Dans D36 &amp; D37, indiquer le % des prévisions (consommation estimée + pertes) à considérer comme stock de sécurité (selon l'expérience du pays) ; ou appliquer au moins 25 % des prévisions comme stock de sécurité.</t>
  </si>
  <si>
    <t>Dans D31, indiquer le % des prévisions (consommation estimée + pertes) à considérer comme stock de sécurité (selon l'expérience du pays) ; ou appliquer au moins 25 % des prévisions comme stock de sécurité.</t>
  </si>
  <si>
    <t>Dans D33, indiquer le % des prévisions (consommation estimée + pertes) à considérer comme stock de sécurité (selon l'expérience du pays) ; ou appliquer au moins 25 % des prévisions comme stock de sécurité.</t>
  </si>
  <si>
    <t>Dans D35, saisissez le coût du kit en fonction de la référence tarifaire/catalogue du pays. Nous avons provisoirement saisi le prix du catalogue UNICEF (0,64 $ départ usine).
Assurez-vous que le prix correspond à la taille du kit indiqué à N (ligne 32).</t>
  </si>
  <si>
    <t>O: N x Prix du kit (prix du kit estimé: $0.64 départ usine/Ex-Works)</t>
  </si>
  <si>
    <t>Dans D36, saisissez un % du coût des produits à considérer pour l'expédition, l'assurance et les droits de douane (selon l'expérience du pays). 25% peut être utilisé comme estimation si le % réel n'est pas connu.</t>
  </si>
  <si>
    <t>Dans D37, saisissez un % du coût des produits à considérer pour le stockage dans le pays conformément à la réglementation/expérience du pays. 8% peut être utilisé comme estimation si le % réel n'est pas connu. Le calcul peut également tenir compte du volume et de la durée de stockage.</t>
  </si>
  <si>
    <t>Dans D38, saisissez un % du coût des produits pour la distribution dans le pays conformément à la réglementation/expérience du pays. Si ce % n'est pas connu, utilisez 15 % comme estimation.  
Il s'agit d'un coût de distribution jusqu’au dernier kilomètre, entre le dépôt central/régional et les sites de soins communautaires.</t>
  </si>
  <si>
    <r>
      <t xml:space="preserve">Quantité totale de SRO 20.5 g pour traiter la diarrhée chez les enfants de moins de 5 ans - niveau communautaire </t>
    </r>
    <r>
      <rPr>
        <b/>
        <sz val="9"/>
        <color theme="1"/>
        <rFont val="Gill Sans"/>
      </rPr>
      <t>(Ecart restant à couvrir)</t>
    </r>
  </si>
  <si>
    <r>
      <t xml:space="preserve">Quantité totale de Sulfate de Zinc sulfate 20 mg CD pour traiter la diarrhée chez les enfants  de moins de 5 ans - niveau communautaire </t>
    </r>
    <r>
      <rPr>
        <b/>
        <sz val="9"/>
        <color theme="1"/>
        <rFont val="Gill Sans"/>
      </rPr>
      <t>(Ecart restant à couvrir)</t>
    </r>
  </si>
  <si>
    <t>Si le pays veut acheter du SRO et du Sulfate de zinc séparés</t>
  </si>
  <si>
    <r>
      <t xml:space="preserve">Quantité totale de SRO 20.5g/L + Sulfate de Zinc 20mg CD (2 sachets + 10 CD), Co-emballés pour le traitement de la diarrhée chez les enfants de moins de 5 ans - niveau communautaire </t>
    </r>
    <r>
      <rPr>
        <b/>
        <sz val="9"/>
        <color theme="1"/>
        <rFont val="Gill Sans"/>
      </rPr>
      <t>(financé par l'allocation du FM)</t>
    </r>
  </si>
  <si>
    <r>
      <t xml:space="preserve">Quantité totale de SRO 20.5g/L + Sulfate de Zinc 20mg CD (2 sachets + 10 CD), Co-emballés pour le traitement de la diarrhée chez les enfants de moins de 5 ans - niveau communautaire </t>
    </r>
    <r>
      <rPr>
        <b/>
        <sz val="9"/>
        <color theme="1"/>
        <rFont val="Gill Sans"/>
      </rPr>
      <t>(Ecart restant à couvrir)</t>
    </r>
  </si>
  <si>
    <r>
      <rPr>
        <sz val="9"/>
        <color rgb="FF343434"/>
        <rFont val="Gill Sans"/>
      </rPr>
      <t xml:space="preserve">Quantité d'amoxicilline 250 mg CD - niveau communautaire </t>
    </r>
    <r>
      <rPr>
        <sz val="9"/>
        <color rgb="FF0070C0"/>
        <rFont val="Arial"/>
        <family val="2"/>
      </rPr>
      <t>(appliqué à l'écart restant)</t>
    </r>
    <r>
      <rPr>
        <sz val="9"/>
        <color rgb="FF343434"/>
        <rFont val="Arial"/>
        <family val="2"/>
      </rPr>
      <t xml:space="preserve"> (</t>
    </r>
    <r>
      <rPr>
        <sz val="9"/>
        <color rgb="FF0070C0"/>
        <rFont val="Arial"/>
        <family val="2"/>
      </rPr>
      <t>K</t>
    </r>
    <r>
      <rPr>
        <sz val="9"/>
        <color rgb="FF343434"/>
        <rFont val="Arial"/>
        <family val="2"/>
      </rPr>
      <t>)</t>
    </r>
  </si>
  <si>
    <t>K1: Quantité pour les cas de 2–11 mois = J3 x % de cette tranche d'âge x d1; avec d1: quantité par cas = 10 CD</t>
  </si>
  <si>
    <t>K2: Quantité pour les cas de 12–59 mois = J3 x % de cette tranche d'âge x d2; avec d2: quantité par cas = 20 CD</t>
  </si>
  <si>
    <r>
      <rPr>
        <sz val="9"/>
        <color rgb="FF343434"/>
        <rFont val="Gill Sans"/>
      </rPr>
      <t>Coût des produits (en USD) (</t>
    </r>
    <r>
      <rPr>
        <sz val="9"/>
        <color rgb="FF0070C0"/>
        <rFont val="Gill Sans"/>
      </rPr>
      <t>P)</t>
    </r>
  </si>
  <si>
    <t>COUT TOTAL DE L'ECART RESTANT A COUVRIR (T) = P+Q+R+S</t>
  </si>
  <si>
    <r>
      <rPr>
        <sz val="9"/>
        <color rgb="FF343434"/>
        <rFont val="Gill Sans"/>
      </rPr>
      <t>Quantité de SRO 20.5g/L + Sulfate de Zinc 20mg CD (2 sachets + 10 CD), Co-emballés - niveau communautaire (appliqué à l'écart restant)</t>
    </r>
    <r>
      <rPr>
        <sz val="9"/>
        <color rgb="FF343434"/>
        <rFont val="Arial"/>
      </rPr>
      <t xml:space="preserve"> (</t>
    </r>
    <r>
      <rPr>
        <sz val="9"/>
        <color rgb="FF0070C0"/>
        <rFont val="Arial"/>
      </rPr>
      <t>K</t>
    </r>
    <r>
      <rPr>
        <sz val="9"/>
        <color rgb="FF343434"/>
        <rFont val="Arial"/>
      </rPr>
      <t>)</t>
    </r>
  </si>
  <si>
    <t>K: Quantité = J3 x d1; avec d1: quantité par cas = 1 Kit</t>
  </si>
  <si>
    <r>
      <rPr>
        <sz val="9"/>
        <color rgb="FF343434"/>
        <rFont val="Gill Sans"/>
      </rPr>
      <t>Stock de sécurité (SS) (</t>
    </r>
    <r>
      <rPr>
        <sz val="9"/>
        <color rgb="FF0070C0"/>
        <rFont val="Gill Sans"/>
      </rPr>
      <t>M)</t>
    </r>
  </si>
  <si>
    <t>COUT TOTAL DE L'ECART RESTANT A COUVRIR (S) = O+P+Q+R</t>
  </si>
  <si>
    <t>O = N x Prix du kit (prix du kit estimé: $0.64 départ usine/Ex-Works)</t>
  </si>
  <si>
    <r>
      <rPr>
        <sz val="9"/>
        <color rgb="FF343434"/>
        <rFont val="Gill Sans"/>
      </rPr>
      <t>Quantité de SRO 20,5 g faible osmolalité Sachet de 1 L - niveau communautaire (appliqué à l'écart restant)</t>
    </r>
    <r>
      <rPr>
        <sz val="9"/>
        <color rgb="FF343434"/>
        <rFont val="Arial"/>
        <family val="2"/>
      </rPr>
      <t xml:space="preserve"> (</t>
    </r>
    <r>
      <rPr>
        <sz val="9"/>
        <color rgb="FF0070C0"/>
        <rFont val="Arial"/>
        <family val="2"/>
      </rPr>
      <t>K</t>
    </r>
    <r>
      <rPr>
        <sz val="9"/>
        <color rgb="FF343434"/>
        <rFont val="Arial"/>
        <family val="2"/>
      </rPr>
      <t>)</t>
    </r>
  </si>
  <si>
    <t>K: Quantité pour les cas de moins de 5 ans = J3 x % de cette tranche d'âge x d1; avec d1: quantité par cas = 2 sachets</t>
  </si>
  <si>
    <t>L1: Quantity for 2–5m cases = J3 x % de cette tranche dâge x d2; avec d2: quantité par cas = 5 CD</t>
  </si>
  <si>
    <t>L2: Quantité pour les cas de 6–59 mois = J3 x % de cette tranche d'âge x d3; avec d3: quantité par cas = 10 CD</t>
  </si>
  <si>
    <r>
      <rPr>
        <sz val="9"/>
        <color rgb="FF343434"/>
        <rFont val="Gill Sans"/>
      </rPr>
      <t>Quantité de Sulfate de zinc 20 mg CD - niveau communautaire (appliqué à la PAAR) (</t>
    </r>
    <r>
      <rPr>
        <sz val="9"/>
        <color rgb="FF0070C0"/>
        <rFont val="Arial"/>
        <family val="2"/>
      </rPr>
      <t>L</t>
    </r>
    <r>
      <rPr>
        <sz val="9"/>
        <color rgb="FF343434"/>
        <rFont val="Arial"/>
        <family val="2"/>
      </rPr>
      <t>)</t>
    </r>
  </si>
  <si>
    <r>
      <rPr>
        <sz val="9"/>
        <color rgb="FF343434"/>
        <rFont val="Gill Sans"/>
      </rPr>
      <t xml:space="preserve">Quantité de produits incluant les Pertes </t>
    </r>
    <r>
      <rPr>
        <sz val="9"/>
        <color rgb="FF343434"/>
        <rFont val="Arial"/>
        <family val="2"/>
      </rPr>
      <t>(</t>
    </r>
    <r>
      <rPr>
        <sz val="9"/>
        <color rgb="FF0070C0"/>
        <rFont val="Arial"/>
        <family val="2"/>
      </rPr>
      <t>O</t>
    </r>
    <r>
      <rPr>
        <sz val="9"/>
        <color rgb="FF343434"/>
        <rFont val="Arial"/>
        <family val="2"/>
      </rPr>
      <t>)</t>
    </r>
  </si>
  <si>
    <r>
      <t xml:space="preserve">O1 = M + (M x % de perte) pour le </t>
    </r>
    <r>
      <rPr>
        <b/>
        <sz val="9"/>
        <color rgb="FF343434"/>
        <rFont val="Gill Sans"/>
      </rPr>
      <t>SRO</t>
    </r>
  </si>
  <si>
    <r>
      <t xml:space="preserve">O2 = N + (N x % de perte) pour le </t>
    </r>
    <r>
      <rPr>
        <b/>
        <sz val="9"/>
        <color rgb="FF343434"/>
        <rFont val="Gill Sans"/>
      </rPr>
      <t xml:space="preserve">Sulfate de Zinc </t>
    </r>
  </si>
  <si>
    <r>
      <t xml:space="preserve">P1: Stock de sécurité = O1 x % de la prévision (allocation+perte) à considérer comme stock de sécurité pour le </t>
    </r>
    <r>
      <rPr>
        <b/>
        <sz val="9"/>
        <color rgb="FF343434"/>
        <rFont val="Gill Sans"/>
      </rPr>
      <t>SRO</t>
    </r>
  </si>
  <si>
    <r>
      <t xml:space="preserve">P2: Stock de sécurité = O2 x % de la prévision (allocation+perte) à considérer comme stock de sécurité pour le </t>
    </r>
    <r>
      <rPr>
        <b/>
        <sz val="9"/>
        <color rgb="FF343434"/>
        <rFont val="Gill Sans"/>
      </rPr>
      <t xml:space="preserve">Sulfate de Zinc </t>
    </r>
  </si>
  <si>
    <r>
      <t xml:space="preserve">S1: Q2 x Prix du conditionnement (Prix estimé: $8.31 départ usine/Ex-Works) pour le </t>
    </r>
    <r>
      <rPr>
        <b/>
        <sz val="9"/>
        <color rgb="FF343434"/>
        <rFont val="Gill Sans"/>
      </rPr>
      <t>SRO</t>
    </r>
  </si>
  <si>
    <r>
      <t xml:space="preserve">S2: R2 x Prix du conditionnement (Prix estimé: $1.38 départ usine/Ex-Works) pour le </t>
    </r>
    <r>
      <rPr>
        <b/>
        <sz val="9"/>
        <color rgb="FF343434"/>
        <rFont val="Gill Sans"/>
      </rPr>
      <t>Sulfate de zinc</t>
    </r>
  </si>
  <si>
    <r>
      <t xml:space="preserve">T1 = S1 x % du coût de produits à considérer (selon l'expérience du pays) pour le </t>
    </r>
    <r>
      <rPr>
        <b/>
        <sz val="9"/>
        <color rgb="FF343434"/>
        <rFont val="Gill Sans"/>
      </rPr>
      <t>SRO</t>
    </r>
  </si>
  <si>
    <r>
      <t xml:space="preserve">T2 = S2 x % du coût de produits à considérer (selon l'expérience du pays) pour le </t>
    </r>
    <r>
      <rPr>
        <b/>
        <sz val="9"/>
        <color rgb="FF343434"/>
        <rFont val="Gill Sans"/>
      </rPr>
      <t>Sulfate de zinc</t>
    </r>
  </si>
  <si>
    <r>
      <t xml:space="preserve">V2 = S2 x % du coût de produits à considérer (selon l'expérience du pays) pour le </t>
    </r>
    <r>
      <rPr>
        <b/>
        <sz val="9"/>
        <color rgb="FF343434"/>
        <rFont val="Gill Sans"/>
      </rPr>
      <t>Sulfate de zinc</t>
    </r>
  </si>
  <si>
    <t>Coût total SRO 20.5g (W) =S1+T1+U1+V1</t>
  </si>
  <si>
    <t>Coût total Sulfate de Zinc 20mg CD (X) =S2+T2+U2+V2</t>
  </si>
  <si>
    <t>COUT TOTAL DE L'ECART RESTANT A COUVRIR (Y) = W+X</t>
  </si>
  <si>
    <t>Le nombre de cas suspects et de cas traités (cible nationale) devrait être le même.
Cet exemple suppose qu’il y aura une augmentation annuelle de X % de la couverture des cas traités au niveau communautaire</t>
  </si>
  <si>
    <t xml:space="preserve">Si la prévision ne cible pas l’ensemble du pays, indiquez uniquement la population des régions à couvrir.
Cet exemple suppose qu’il y a une augmentation de X % chaque année des cas traités dans les services du secteur public. L’augmentation annuelle peut être positive, nulle ou négative. Voir le fichier d’instructions pour plus de détails.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</si>
</sst>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$-409]#,##0.00"/>
    <numFmt numFmtId="167" formatCode="[$$-409]#,##0"/>
  </numFmts>
  <fonts count="51">
    <font>
      <sz val="11"/>
      <color theme="1"/>
      <name val="Gill Sans"/>
      <scheme val="minor"/>
    </font>
    <font>
      <b/>
      <i/>
      <sz val="9"/>
      <color rgb="FF343434"/>
      <name val="Montserrat"/>
    </font>
    <font>
      <sz val="11"/>
      <name val="Gill Sans"/>
    </font>
    <font>
      <b/>
      <i/>
      <sz val="9"/>
      <color theme="1"/>
      <name val="Montserrat"/>
    </font>
    <font>
      <sz val="11"/>
      <color theme="1"/>
      <name val="Arial"/>
      <family val="2"/>
    </font>
    <font>
      <b/>
      <sz val="8"/>
      <color theme="4"/>
      <name val="Montserrat"/>
    </font>
    <font>
      <b/>
      <sz val="8"/>
      <color theme="1"/>
      <name val="Montserrat"/>
    </font>
    <font>
      <sz val="10"/>
      <color theme="1"/>
      <name val="Times New Roman"/>
      <family val="1"/>
    </font>
    <font>
      <sz val="9"/>
      <color rgb="FF343434"/>
      <name val="Gill Sans"/>
    </font>
    <font>
      <sz val="9"/>
      <color theme="1"/>
      <name val="Gill Sans"/>
    </font>
    <font>
      <sz val="8"/>
      <color theme="1"/>
      <name val="Gill Sans"/>
    </font>
    <font>
      <sz val="11"/>
      <color theme="1"/>
      <name val="Gill Sans"/>
    </font>
    <font>
      <sz val="9"/>
      <color rgb="FF353434"/>
      <name val="Gill Sans"/>
    </font>
    <font>
      <sz val="12"/>
      <color theme="1"/>
      <name val="Gill Sans"/>
    </font>
    <font>
      <b/>
      <sz val="9"/>
      <color rgb="FF0070C0"/>
      <name val="Gill Sans"/>
    </font>
    <font>
      <sz val="8"/>
      <color rgb="FF343434"/>
      <name val="Gill Sans"/>
    </font>
    <font>
      <b/>
      <sz val="12"/>
      <color rgb="FF0070C0"/>
      <name val="Gill Sans"/>
    </font>
    <font>
      <b/>
      <sz val="8"/>
      <color rgb="FF0070C0"/>
      <name val="Gill Sans"/>
    </font>
    <font>
      <sz val="9"/>
      <color rgb="FFFF00FF"/>
      <name val="Gill Sans"/>
    </font>
    <font>
      <b/>
      <sz val="8"/>
      <color rgb="FF343434"/>
      <name val="Gill Sans"/>
    </font>
    <font>
      <b/>
      <sz val="12"/>
      <color theme="1"/>
      <name val="Gill Sans"/>
    </font>
    <font>
      <b/>
      <sz val="8"/>
      <color theme="1"/>
      <name val="Gill Sans"/>
    </font>
    <font>
      <sz val="11"/>
      <color theme="1"/>
      <name val="Calibri"/>
      <family val="2"/>
    </font>
    <font>
      <sz val="9"/>
      <color rgb="FF343434"/>
      <name val="Arial"/>
      <family val="2"/>
    </font>
    <font>
      <u/>
      <sz val="11"/>
      <color rgb="FF0000FF"/>
      <name val="Calibri"/>
      <family val="2"/>
    </font>
    <font>
      <b/>
      <i/>
      <sz val="10"/>
      <color rgb="FF343434"/>
      <name val="Montserrat"/>
    </font>
    <font>
      <b/>
      <i/>
      <sz val="10"/>
      <color theme="1"/>
      <name val="Montserrat"/>
    </font>
    <font>
      <b/>
      <sz val="9"/>
      <color theme="1"/>
      <name val="Gill Sans"/>
    </font>
    <font>
      <b/>
      <sz val="11"/>
      <color rgb="FFFFFFFF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9"/>
      <color rgb="FF0070C0"/>
      <name val="Arial"/>
      <family val="2"/>
    </font>
    <font>
      <sz val="9"/>
      <color rgb="FF0070C0"/>
      <name val="Gill Sans"/>
    </font>
    <font>
      <b/>
      <sz val="9"/>
      <color rgb="FF343434"/>
      <name val="Arial"/>
      <family val="2"/>
    </font>
    <font>
      <sz val="9"/>
      <color rgb="FF353434"/>
      <name val="Arial"/>
      <family val="2"/>
    </font>
    <font>
      <sz val="9"/>
      <name val="Gill Sans"/>
    </font>
    <font>
      <sz val="9"/>
      <color rgb="FF353434"/>
      <name val="Gill Sans"/>
      <family val="2"/>
      <scheme val="minor"/>
    </font>
    <font>
      <sz val="9"/>
      <color rgb="FF0070C0"/>
      <name val="Gill Sans"/>
      <scheme val="minor"/>
    </font>
    <font>
      <sz val="9"/>
      <name val="Arial"/>
      <family val="2"/>
    </font>
    <font>
      <b/>
      <sz val="9"/>
      <color rgb="FF343434"/>
      <name val="Gill Sans"/>
    </font>
    <font>
      <sz val="9"/>
      <color rgb="FFFF0000"/>
      <name val="Gill Sans"/>
    </font>
    <font>
      <sz val="8"/>
      <name val="Gill Sans"/>
    </font>
    <font>
      <sz val="11"/>
      <color theme="1"/>
      <name val="Gill Sans"/>
      <scheme val="minor"/>
    </font>
    <font>
      <sz val="9"/>
      <name val="Gill Sans"/>
      <scheme val="minor"/>
    </font>
    <font>
      <sz val="11"/>
      <color theme="1"/>
      <name val="Arial"/>
    </font>
    <font>
      <sz val="9"/>
      <color rgb="FF0070C0"/>
      <name val="Arial"/>
    </font>
    <font>
      <sz val="9"/>
      <color rgb="FF343434"/>
      <name val="Arial"/>
    </font>
    <font>
      <b/>
      <sz val="9"/>
      <color rgb="FF343434"/>
      <name val="Arial"/>
    </font>
    <font>
      <u/>
      <sz val="11"/>
      <color rgb="FF0000FF"/>
      <name val="Calibri"/>
    </font>
    <font>
      <b/>
      <sz val="10"/>
      <color theme="0"/>
      <name val="Gill Sans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6D6D6"/>
        <bgColor rgb="FFD6D6D6"/>
      </patternFill>
    </fill>
    <fill>
      <patternFill patternType="solid">
        <fgColor rgb="FFECF8FC"/>
        <bgColor rgb="FFECF8FC"/>
      </patternFill>
    </fill>
    <fill>
      <patternFill patternType="solid">
        <fgColor rgb="FFFFE59A"/>
        <bgColor rgb="FFFFE59A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8B9762"/>
        <bgColor rgb="FF8B9762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indexed="65"/>
        <bgColor indexed="64"/>
      </patternFill>
    </fill>
    <fill>
      <patternFill patternType="solid">
        <fgColor theme="1" tint="-0.499984740745262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3" fillId="0" borderId="0" applyFont="0" applyFill="0" applyBorder="0" applyAlignment="0" applyProtection="0"/>
    <xf numFmtId="0" fontId="43" fillId="0" borderId="41"/>
  </cellStyleXfs>
  <cellXfs count="345">
    <xf numFmtId="0" fontId="0" fillId="0" borderId="0" xfId="0"/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vertical="top" wrapText="1"/>
    </xf>
    <xf numFmtId="1" fontId="6" fillId="2" borderId="5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vertical="top" wrapText="1"/>
    </xf>
    <xf numFmtId="9" fontId="9" fillId="0" borderId="9" xfId="0" applyNumberFormat="1" applyFont="1" applyBorder="1" applyAlignment="1">
      <alignment horizontal="right" vertical="top" wrapText="1"/>
    </xf>
    <xf numFmtId="3" fontId="9" fillId="0" borderId="9" xfId="0" applyNumberFormat="1" applyFont="1" applyBorder="1" applyAlignment="1">
      <alignment horizontal="right" vertical="top" wrapText="1"/>
    </xf>
    <xf numFmtId="3" fontId="9" fillId="3" borderId="12" xfId="0" applyNumberFormat="1" applyFont="1" applyFill="1" applyBorder="1" applyAlignment="1">
      <alignment horizontal="right" vertical="top" wrapText="1"/>
    </xf>
    <xf numFmtId="3" fontId="9" fillId="3" borderId="13" xfId="0" applyNumberFormat="1" applyFont="1" applyFill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9" fontId="9" fillId="0" borderId="5" xfId="0" applyNumberFormat="1" applyFont="1" applyBorder="1" applyAlignment="1">
      <alignment horizontal="right" vertical="top" wrapText="1"/>
    </xf>
    <xf numFmtId="3" fontId="9" fillId="3" borderId="5" xfId="0" applyNumberFormat="1" applyFont="1" applyFill="1" applyBorder="1" applyAlignment="1">
      <alignment horizontal="right" vertical="top" wrapText="1"/>
    </xf>
    <xf numFmtId="3" fontId="9" fillId="3" borderId="15" xfId="0" applyNumberFormat="1" applyFont="1" applyFill="1" applyBorder="1" applyAlignment="1">
      <alignment horizontal="right" vertical="top" wrapText="1"/>
    </xf>
    <xf numFmtId="164" fontId="9" fillId="0" borderId="5" xfId="0" applyNumberFormat="1" applyFont="1" applyBorder="1" applyAlignment="1">
      <alignment horizontal="right" vertical="top" wrapText="1"/>
    </xf>
    <xf numFmtId="9" fontId="9" fillId="3" borderId="5" xfId="0" applyNumberFormat="1" applyFont="1" applyFill="1" applyBorder="1" applyAlignment="1">
      <alignment horizontal="right" vertical="top" wrapText="1"/>
    </xf>
    <xf numFmtId="9" fontId="9" fillId="3" borderId="15" xfId="0" applyNumberFormat="1" applyFont="1" applyFill="1" applyBorder="1" applyAlignment="1">
      <alignment horizontal="righ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3" fontId="12" fillId="3" borderId="23" xfId="0" applyNumberFormat="1" applyFont="1" applyFill="1" applyBorder="1" applyAlignment="1">
      <alignment vertical="center" wrapText="1"/>
    </xf>
    <xf numFmtId="3" fontId="12" fillId="3" borderId="24" xfId="0" applyNumberFormat="1" applyFont="1" applyFill="1" applyBorder="1" applyAlignment="1">
      <alignment vertical="center" wrapText="1"/>
    </xf>
    <xf numFmtId="9" fontId="12" fillId="0" borderId="23" xfId="0" applyNumberFormat="1" applyFont="1" applyBorder="1" applyAlignment="1">
      <alignment vertical="center" wrapText="1"/>
    </xf>
    <xf numFmtId="9" fontId="12" fillId="3" borderId="23" xfId="0" applyNumberFormat="1" applyFont="1" applyFill="1" applyBorder="1" applyAlignment="1">
      <alignment vertical="center" wrapText="1"/>
    </xf>
    <xf numFmtId="9" fontId="12" fillId="3" borderId="24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top" wrapText="1"/>
    </xf>
    <xf numFmtId="3" fontId="8" fillId="2" borderId="5" xfId="0" applyNumberFormat="1" applyFont="1" applyFill="1" applyBorder="1" applyAlignment="1">
      <alignment vertical="top" wrapText="1"/>
    </xf>
    <xf numFmtId="3" fontId="8" fillId="2" borderId="15" xfId="0" applyNumberFormat="1" applyFont="1" applyFill="1" applyBorder="1" applyAlignment="1">
      <alignment vertical="top" wrapText="1"/>
    </xf>
    <xf numFmtId="0" fontId="8" fillId="0" borderId="5" xfId="0" applyFont="1" applyBorder="1" applyAlignment="1">
      <alignment horizontal="left" vertical="top" wrapText="1"/>
    </xf>
    <xf numFmtId="9" fontId="9" fillId="3" borderId="5" xfId="0" applyNumberFormat="1" applyFont="1" applyFill="1" applyBorder="1" applyAlignment="1">
      <alignment vertical="top" wrapText="1"/>
    </xf>
    <xf numFmtId="0" fontId="9" fillId="0" borderId="33" xfId="0" applyFont="1" applyBorder="1" applyAlignment="1">
      <alignment vertical="top" wrapText="1"/>
    </xf>
    <xf numFmtId="3" fontId="9" fillId="3" borderId="5" xfId="0" applyNumberFormat="1" applyFont="1" applyFill="1" applyBorder="1" applyAlignment="1">
      <alignment vertical="top" wrapText="1"/>
    </xf>
    <xf numFmtId="0" fontId="1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3" fontId="9" fillId="3" borderId="15" xfId="0" applyNumberFormat="1" applyFont="1" applyFill="1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3" fontId="14" fillId="3" borderId="5" xfId="0" applyNumberFormat="1" applyFont="1" applyFill="1" applyBorder="1" applyAlignment="1">
      <alignment vertical="top" wrapText="1"/>
    </xf>
    <xf numFmtId="3" fontId="14" fillId="3" borderId="15" xfId="0" applyNumberFormat="1" applyFont="1" applyFill="1" applyBorder="1" applyAlignment="1">
      <alignment vertical="top" wrapText="1"/>
    </xf>
    <xf numFmtId="9" fontId="14" fillId="3" borderId="5" xfId="0" applyNumberFormat="1" applyFont="1" applyFill="1" applyBorder="1" applyAlignment="1">
      <alignment vertical="top" wrapText="1"/>
    </xf>
    <xf numFmtId="3" fontId="9" fillId="0" borderId="5" xfId="0" applyNumberFormat="1" applyFont="1" applyBorder="1" applyAlignment="1">
      <alignment vertical="top" wrapText="1"/>
    </xf>
    <xf numFmtId="3" fontId="8" fillId="0" borderId="5" xfId="0" applyNumberFormat="1" applyFont="1" applyBorder="1" applyAlignment="1">
      <alignment vertical="top" wrapText="1"/>
    </xf>
    <xf numFmtId="3" fontId="8" fillId="0" borderId="6" xfId="0" applyNumberFormat="1" applyFont="1" applyBorder="1" applyAlignment="1">
      <alignment vertical="top" wrapText="1"/>
    </xf>
    <xf numFmtId="9" fontId="9" fillId="2" borderId="5" xfId="0" applyNumberFormat="1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right" vertical="top" wrapText="1"/>
    </xf>
    <xf numFmtId="165" fontId="9" fillId="3" borderId="5" xfId="0" applyNumberFormat="1" applyFont="1" applyFill="1" applyBorder="1" applyAlignment="1">
      <alignment horizontal="right" vertical="top" wrapText="1"/>
    </xf>
    <xf numFmtId="0" fontId="13" fillId="2" borderId="5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left" vertical="top" wrapText="1"/>
    </xf>
    <xf numFmtId="9" fontId="9" fillId="2" borderId="33" xfId="0" applyNumberFormat="1" applyFont="1" applyFill="1" applyBorder="1" applyAlignment="1">
      <alignment horizontal="left" vertical="top" wrapText="1"/>
    </xf>
    <xf numFmtId="0" fontId="9" fillId="2" borderId="33" xfId="0" applyFont="1" applyFill="1" applyBorder="1" applyAlignment="1">
      <alignment horizontal="right" vertical="top" wrapText="1"/>
    </xf>
    <xf numFmtId="165" fontId="9" fillId="3" borderId="33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center" vertical="top" wrapText="1"/>
    </xf>
    <xf numFmtId="9" fontId="8" fillId="2" borderId="5" xfId="0" applyNumberFormat="1" applyFont="1" applyFill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9" fontId="9" fillId="2" borderId="5" xfId="0" applyNumberFormat="1" applyFont="1" applyFill="1" applyBorder="1" applyAlignment="1">
      <alignment horizontal="right" vertical="top" wrapText="1"/>
    </xf>
    <xf numFmtId="3" fontId="9" fillId="5" borderId="5" xfId="0" applyNumberFormat="1" applyFont="1" applyFill="1" applyBorder="1" applyAlignment="1">
      <alignment horizontal="right" vertical="top" wrapText="1"/>
    </xf>
    <xf numFmtId="3" fontId="14" fillId="3" borderId="5" xfId="0" applyNumberFormat="1" applyFont="1" applyFill="1" applyBorder="1" applyAlignment="1">
      <alignment horizontal="right" vertical="top" wrapText="1"/>
    </xf>
    <xf numFmtId="3" fontId="14" fillId="3" borderId="15" xfId="0" applyNumberFormat="1" applyFont="1" applyFill="1" applyBorder="1" applyAlignment="1">
      <alignment horizontal="right" vertical="top" wrapText="1"/>
    </xf>
    <xf numFmtId="0" fontId="20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right" vertical="top" wrapText="1"/>
    </xf>
    <xf numFmtId="0" fontId="9" fillId="2" borderId="5" xfId="0" applyFont="1" applyFill="1" applyBorder="1" applyAlignment="1">
      <alignment horizontal="left" vertical="top" wrapText="1"/>
    </xf>
    <xf numFmtId="166" fontId="8" fillId="2" borderId="5" xfId="0" applyNumberFormat="1" applyFont="1" applyFill="1" applyBorder="1" applyAlignment="1">
      <alignment horizontal="right" vertical="top" wrapText="1"/>
    </xf>
    <xf numFmtId="167" fontId="9" fillId="3" borderId="5" xfId="0" applyNumberFormat="1" applyFont="1" applyFill="1" applyBorder="1" applyAlignment="1">
      <alignment horizontal="right" vertical="top" wrapText="1"/>
    </xf>
    <xf numFmtId="167" fontId="9" fillId="3" borderId="15" xfId="0" applyNumberFormat="1" applyFont="1" applyFill="1" applyBorder="1" applyAlignment="1">
      <alignment horizontal="right" vertical="top" wrapText="1"/>
    </xf>
    <xf numFmtId="167" fontId="14" fillId="3" borderId="5" xfId="0" applyNumberFormat="1" applyFont="1" applyFill="1" applyBorder="1" applyAlignment="1">
      <alignment horizontal="right" vertical="center" wrapText="1"/>
    </xf>
    <xf numFmtId="167" fontId="14" fillId="3" borderId="15" xfId="0" applyNumberFormat="1" applyFont="1" applyFill="1" applyBorder="1" applyAlignment="1">
      <alignment horizontal="right" vertical="center" wrapText="1"/>
    </xf>
    <xf numFmtId="0" fontId="21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9" fillId="0" borderId="5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vertical="top" wrapText="1"/>
    </xf>
    <xf numFmtId="0" fontId="22" fillId="2" borderId="4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26" fillId="2" borderId="41" xfId="0" applyFont="1" applyFill="1" applyBorder="1" applyAlignment="1">
      <alignment horizontal="left" wrapText="1"/>
    </xf>
    <xf numFmtId="0" fontId="9" fillId="2" borderId="41" xfId="0" applyFont="1" applyFill="1" applyBorder="1" applyAlignment="1">
      <alignment vertical="top"/>
    </xf>
    <xf numFmtId="0" fontId="9" fillId="2" borderId="4" xfId="0" applyFont="1" applyFill="1" applyBorder="1" applyAlignment="1">
      <alignment vertical="top"/>
    </xf>
    <xf numFmtId="0" fontId="9" fillId="2" borderId="3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12" fillId="0" borderId="5" xfId="0" applyFont="1" applyBorder="1" applyAlignment="1">
      <alignment vertical="top" wrapText="1"/>
    </xf>
    <xf numFmtId="9" fontId="12" fillId="0" borderId="5" xfId="0" applyNumberFormat="1" applyFont="1" applyBorder="1" applyAlignment="1">
      <alignment horizontal="right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3" borderId="5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top"/>
    </xf>
    <xf numFmtId="0" fontId="12" fillId="0" borderId="5" xfId="0" applyFont="1" applyBorder="1" applyAlignment="1">
      <alignment horizontal="right" vertical="center" wrapText="1"/>
    </xf>
    <xf numFmtId="3" fontId="12" fillId="3" borderId="5" xfId="0" applyNumberFormat="1" applyFont="1" applyFill="1" applyBorder="1" applyAlignment="1">
      <alignment vertical="center" wrapText="1"/>
    </xf>
    <xf numFmtId="9" fontId="12" fillId="3" borderId="5" xfId="0" applyNumberFormat="1" applyFont="1" applyFill="1" applyBorder="1" applyAlignment="1">
      <alignment horizontal="right" vertical="center" wrapText="1"/>
    </xf>
    <xf numFmtId="9" fontId="12" fillId="0" borderId="5" xfId="0" applyNumberFormat="1" applyFont="1" applyBorder="1" applyAlignment="1">
      <alignment vertical="center" wrapText="1"/>
    </xf>
    <xf numFmtId="9" fontId="12" fillId="3" borderId="5" xfId="0" applyNumberFormat="1" applyFont="1" applyFill="1" applyBorder="1" applyAlignment="1">
      <alignment vertical="center" wrapText="1"/>
    </xf>
    <xf numFmtId="9" fontId="12" fillId="2" borderId="5" xfId="0" applyNumberFormat="1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21" fillId="2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21" fillId="2" borderId="5" xfId="0" applyFont="1" applyFill="1" applyBorder="1" applyAlignment="1">
      <alignment vertical="top" wrapText="1"/>
    </xf>
    <xf numFmtId="0" fontId="3" fillId="2" borderId="0" xfId="0" applyFont="1" applyFill="1" applyAlignment="1">
      <alignment horizontal="left"/>
    </xf>
    <xf numFmtId="2" fontId="27" fillId="2" borderId="5" xfId="0" applyNumberFormat="1" applyFont="1" applyFill="1" applyBorder="1" applyAlignment="1">
      <alignment vertical="center" wrapText="1"/>
    </xf>
    <xf numFmtId="1" fontId="27" fillId="2" borderId="5" xfId="0" applyNumberFormat="1" applyFont="1" applyFill="1" applyBorder="1" applyAlignment="1">
      <alignment horizontal="center" vertical="center" wrapText="1"/>
    </xf>
    <xf numFmtId="2" fontId="27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3" fontId="9" fillId="6" borderId="5" xfId="0" applyNumberFormat="1" applyFont="1" applyFill="1" applyBorder="1" applyAlignment="1">
      <alignment horizontal="right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left" vertical="center" wrapText="1"/>
    </xf>
    <xf numFmtId="167" fontId="9" fillId="6" borderId="5" xfId="0" applyNumberFormat="1" applyFont="1" applyFill="1" applyBorder="1" applyAlignment="1">
      <alignment horizontal="right" vertical="center" wrapText="1"/>
    </xf>
    <xf numFmtId="0" fontId="9" fillId="7" borderId="5" xfId="0" applyFont="1" applyFill="1" applyBorder="1" applyAlignment="1">
      <alignment horizontal="left" vertical="center" wrapText="1"/>
    </xf>
    <xf numFmtId="165" fontId="9" fillId="7" borderId="5" xfId="0" applyNumberFormat="1" applyFont="1" applyFill="1" applyBorder="1" applyAlignment="1">
      <alignment horizontal="right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left" vertical="center" wrapText="1"/>
    </xf>
    <xf numFmtId="167" fontId="9" fillId="7" borderId="5" xfId="0" applyNumberFormat="1" applyFont="1" applyFill="1" applyBorder="1" applyAlignment="1">
      <alignment horizontal="right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vertical="center" wrapText="1"/>
    </xf>
    <xf numFmtId="0" fontId="29" fillId="9" borderId="5" xfId="0" quotePrefix="1" applyFont="1" applyFill="1" applyBorder="1" applyAlignment="1">
      <alignment horizontal="right" wrapText="1"/>
    </xf>
    <xf numFmtId="9" fontId="30" fillId="10" borderId="5" xfId="0" applyNumberFormat="1" applyFont="1" applyFill="1" applyBorder="1" applyAlignment="1">
      <alignment horizontal="right" vertical="center" wrapText="1"/>
    </xf>
    <xf numFmtId="3" fontId="29" fillId="0" borderId="5" xfId="0" applyNumberFormat="1" applyFont="1" applyBorder="1" applyAlignment="1">
      <alignment horizontal="right" wrapText="1"/>
    </xf>
    <xf numFmtId="3" fontId="29" fillId="11" borderId="5" xfId="0" applyNumberFormat="1" applyFont="1" applyFill="1" applyBorder="1" applyAlignment="1">
      <alignment horizontal="right" wrapText="1"/>
    </xf>
    <xf numFmtId="43" fontId="30" fillId="10" borderId="5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wrapText="1"/>
    </xf>
    <xf numFmtId="164" fontId="30" fillId="10" borderId="5" xfId="0" applyNumberFormat="1" applyFont="1" applyFill="1" applyBorder="1" applyAlignment="1">
      <alignment horizontal="right" vertical="center" wrapText="1"/>
    </xf>
    <xf numFmtId="3" fontId="22" fillId="0" borderId="0" xfId="0" applyNumberFormat="1" applyFont="1" applyAlignment="1">
      <alignment vertical="top"/>
    </xf>
    <xf numFmtId="0" fontId="29" fillId="9" borderId="4" xfId="0" quotePrefix="1" applyFont="1" applyFill="1" applyBorder="1" applyAlignment="1">
      <alignment horizontal="right" wrapText="1"/>
    </xf>
    <xf numFmtId="9" fontId="30" fillId="10" borderId="5" xfId="0" applyNumberFormat="1" applyFont="1" applyFill="1" applyBorder="1" applyAlignment="1">
      <alignment horizontal="center" vertical="center" wrapText="1"/>
    </xf>
    <xf numFmtId="165" fontId="30" fillId="11" borderId="5" xfId="0" applyNumberFormat="1" applyFont="1" applyFill="1" applyBorder="1" applyAlignment="1">
      <alignment horizontal="right" wrapText="1"/>
    </xf>
    <xf numFmtId="0" fontId="29" fillId="9" borderId="5" xfId="0" applyFont="1" applyFill="1" applyBorder="1" applyAlignment="1">
      <alignment horizontal="right" vertical="center" wrapText="1"/>
    </xf>
    <xf numFmtId="165" fontId="29" fillId="11" borderId="5" xfId="0" applyNumberFormat="1" applyFont="1" applyFill="1" applyBorder="1" applyAlignment="1">
      <alignment horizontal="right" wrapText="1"/>
    </xf>
    <xf numFmtId="9" fontId="30" fillId="10" borderId="42" xfId="0" applyNumberFormat="1" applyFont="1" applyFill="1" applyBorder="1" applyAlignment="1">
      <alignment horizontal="right" vertical="center" wrapText="1"/>
    </xf>
    <xf numFmtId="0" fontId="29" fillId="9" borderId="5" xfId="0" applyFont="1" applyFill="1" applyBorder="1" applyAlignment="1">
      <alignment wrapText="1"/>
    </xf>
    <xf numFmtId="9" fontId="30" fillId="10" borderId="5" xfId="0" applyNumberFormat="1" applyFont="1" applyFill="1" applyBorder="1" applyAlignment="1">
      <alignment wrapText="1"/>
    </xf>
    <xf numFmtId="3" fontId="30" fillId="11" borderId="5" xfId="0" applyNumberFormat="1" applyFont="1" applyFill="1" applyBorder="1" applyAlignment="1">
      <alignment horizontal="right" wrapText="1"/>
    </xf>
    <xf numFmtId="0" fontId="7" fillId="9" borderId="5" xfId="0" applyFont="1" applyFill="1" applyBorder="1" applyAlignment="1">
      <alignment wrapText="1"/>
    </xf>
    <xf numFmtId="0" fontId="29" fillId="9" borderId="5" xfId="0" quotePrefix="1" applyFont="1" applyFill="1" applyBorder="1" applyAlignment="1">
      <alignment horizontal="right" vertical="center" wrapText="1"/>
    </xf>
    <xf numFmtId="0" fontId="31" fillId="10" borderId="5" xfId="0" applyFont="1" applyFill="1" applyBorder="1" applyAlignment="1">
      <alignment horizontal="center" vertical="center" wrapText="1"/>
    </xf>
    <xf numFmtId="0" fontId="7" fillId="9" borderId="5" xfId="0" quotePrefix="1" applyFont="1" applyFill="1" applyBorder="1" applyAlignment="1">
      <alignment horizontal="right" vertical="center" wrapText="1"/>
    </xf>
    <xf numFmtId="0" fontId="30" fillId="12" borderId="5" xfId="0" applyFont="1" applyFill="1" applyBorder="1" applyAlignment="1">
      <alignment vertical="center" wrapText="1"/>
    </xf>
    <xf numFmtId="3" fontId="30" fillId="12" borderId="5" xfId="0" applyNumberFormat="1" applyFont="1" applyFill="1" applyBorder="1" applyAlignment="1">
      <alignment horizontal="right" wrapText="1"/>
    </xf>
    <xf numFmtId="0" fontId="24" fillId="2" borderId="4" xfId="0" applyFont="1" applyFill="1" applyBorder="1" applyAlignment="1">
      <alignment horizontal="left" vertical="top"/>
    </xf>
    <xf numFmtId="2" fontId="5" fillId="2" borderId="5" xfId="0" applyNumberFormat="1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top" wrapText="1"/>
    </xf>
    <xf numFmtId="0" fontId="36" fillId="2" borderId="5" xfId="0" applyFont="1" applyFill="1" applyBorder="1" applyAlignment="1">
      <alignment vertical="top" wrapText="1"/>
    </xf>
    <xf numFmtId="0" fontId="20" fillId="2" borderId="1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top" wrapText="1"/>
    </xf>
    <xf numFmtId="0" fontId="10" fillId="0" borderId="33" xfId="0" applyFont="1" applyBorder="1" applyAlignment="1">
      <alignment vertical="top" wrapText="1"/>
    </xf>
    <xf numFmtId="0" fontId="10" fillId="4" borderId="12" xfId="0" applyFont="1" applyFill="1" applyBorder="1" applyAlignment="1">
      <alignment horizontal="center" vertical="top" wrapText="1"/>
    </xf>
    <xf numFmtId="0" fontId="21" fillId="2" borderId="44" xfId="0" applyFont="1" applyFill="1" applyBorder="1" applyAlignment="1">
      <alignment vertical="top" wrapText="1"/>
    </xf>
    <xf numFmtId="0" fontId="2" fillId="0" borderId="44" xfId="0" applyFont="1" applyBorder="1"/>
    <xf numFmtId="0" fontId="36" fillId="2" borderId="5" xfId="0" applyFont="1" applyFill="1" applyBorder="1" applyAlignment="1">
      <alignment horizontal="left" vertical="center" wrapText="1"/>
    </xf>
    <xf numFmtId="9" fontId="9" fillId="3" borderId="5" xfId="1" applyFont="1" applyFill="1" applyBorder="1" applyAlignment="1">
      <alignment horizontal="right" vertical="top" wrapText="1"/>
    </xf>
    <xf numFmtId="9" fontId="9" fillId="3" borderId="5" xfId="1" applyFont="1" applyFill="1" applyBorder="1" applyAlignment="1">
      <alignment vertical="top" wrapText="1"/>
    </xf>
    <xf numFmtId="0" fontId="26" fillId="2" borderId="41" xfId="2" applyFont="1" applyFill="1" applyAlignment="1">
      <alignment horizontal="left" wrapText="1"/>
    </xf>
    <xf numFmtId="0" fontId="9" fillId="2" borderId="41" xfId="2" applyFont="1" applyFill="1" applyAlignment="1">
      <alignment vertical="top"/>
    </xf>
    <xf numFmtId="0" fontId="43" fillId="13" borderId="41" xfId="2" applyFill="1"/>
    <xf numFmtId="1" fontId="6" fillId="2" borderId="5" xfId="2" applyNumberFormat="1" applyFont="1" applyFill="1" applyBorder="1" applyAlignment="1">
      <alignment horizontal="center" vertical="center" wrapText="1"/>
    </xf>
    <xf numFmtId="0" fontId="9" fillId="2" borderId="41" xfId="2" applyFont="1" applyFill="1" applyAlignment="1">
      <alignment horizontal="left" vertical="top"/>
    </xf>
    <xf numFmtId="9" fontId="12" fillId="13" borderId="5" xfId="2" applyNumberFormat="1" applyFont="1" applyFill="1" applyBorder="1" applyAlignment="1">
      <alignment horizontal="right" vertical="center" wrapText="1"/>
    </xf>
    <xf numFmtId="3" fontId="12" fillId="13" borderId="5" xfId="2" applyNumberFormat="1" applyFont="1" applyFill="1" applyBorder="1" applyAlignment="1">
      <alignment horizontal="right" vertical="center" wrapText="1"/>
    </xf>
    <xf numFmtId="3" fontId="12" fillId="3" borderId="5" xfId="2" applyNumberFormat="1" applyFont="1" applyFill="1" applyBorder="1" applyAlignment="1">
      <alignment horizontal="right" vertical="center" wrapText="1"/>
    </xf>
    <xf numFmtId="0" fontId="12" fillId="13" borderId="5" xfId="2" applyFont="1" applyFill="1" applyBorder="1" applyAlignment="1">
      <alignment horizontal="right" vertical="center" wrapText="1"/>
    </xf>
    <xf numFmtId="3" fontId="12" fillId="3" borderId="5" xfId="2" applyNumberFormat="1" applyFont="1" applyFill="1" applyBorder="1" applyAlignment="1">
      <alignment vertical="center" wrapText="1"/>
    </xf>
    <xf numFmtId="9" fontId="12" fillId="3" borderId="5" xfId="2" applyNumberFormat="1" applyFont="1" applyFill="1" applyBorder="1" applyAlignment="1">
      <alignment horizontal="right" vertical="center" wrapText="1"/>
    </xf>
    <xf numFmtId="0" fontId="11" fillId="4" borderId="5" xfId="2" applyFont="1" applyFill="1" applyBorder="1" applyAlignment="1">
      <alignment horizontal="center" vertical="top" wrapText="1"/>
    </xf>
    <xf numFmtId="0" fontId="10" fillId="4" borderId="5" xfId="2" applyFont="1" applyFill="1" applyBorder="1" applyAlignment="1">
      <alignment horizontal="center" vertical="top" wrapText="1"/>
    </xf>
    <xf numFmtId="9" fontId="12" fillId="13" borderId="5" xfId="2" applyNumberFormat="1" applyFont="1" applyFill="1" applyBorder="1" applyAlignment="1">
      <alignment vertical="center" wrapText="1"/>
    </xf>
    <xf numFmtId="9" fontId="12" fillId="3" borderId="5" xfId="2" applyNumberFormat="1" applyFont="1" applyFill="1" applyBorder="1" applyAlignment="1">
      <alignment vertical="center" wrapText="1"/>
    </xf>
    <xf numFmtId="0" fontId="8" fillId="2" borderId="5" xfId="2" applyFont="1" applyFill="1" applyBorder="1" applyAlignment="1">
      <alignment horizontal="left" vertical="top" wrapText="1"/>
    </xf>
    <xf numFmtId="3" fontId="8" fillId="2" borderId="5" xfId="2" applyNumberFormat="1" applyFont="1" applyFill="1" applyBorder="1" applyAlignment="1">
      <alignment vertical="top" wrapText="1"/>
    </xf>
    <xf numFmtId="3" fontId="8" fillId="2" borderId="15" xfId="2" applyNumberFormat="1" applyFont="1" applyFill="1" applyBorder="1" applyAlignment="1">
      <alignment vertical="top" wrapText="1"/>
    </xf>
    <xf numFmtId="0" fontId="8" fillId="13" borderId="5" xfId="2" applyFont="1" applyFill="1" applyBorder="1" applyAlignment="1">
      <alignment horizontal="left" vertical="top" wrapText="1"/>
    </xf>
    <xf numFmtId="9" fontId="9" fillId="3" borderId="5" xfId="2" applyNumberFormat="1" applyFont="1" applyFill="1" applyBorder="1" applyAlignment="1">
      <alignment horizontal="right" vertical="top" wrapText="1"/>
    </xf>
    <xf numFmtId="0" fontId="9" fillId="2" borderId="5" xfId="2" applyFont="1" applyFill="1" applyBorder="1" applyAlignment="1">
      <alignment vertical="top" wrapText="1"/>
    </xf>
    <xf numFmtId="9" fontId="36" fillId="13" borderId="5" xfId="2" applyNumberFormat="1" applyFont="1" applyFill="1" applyBorder="1" applyAlignment="1">
      <alignment horizontal="right" vertical="top" wrapText="1"/>
    </xf>
    <xf numFmtId="3" fontId="36" fillId="3" borderId="5" xfId="2" applyNumberFormat="1" applyFont="1" applyFill="1" applyBorder="1" applyAlignment="1">
      <alignment vertical="top" wrapText="1"/>
    </xf>
    <xf numFmtId="0" fontId="13" fillId="2" borderId="5" xfId="2" applyFont="1" applyFill="1" applyBorder="1" applyAlignment="1">
      <alignment horizontal="center" vertical="center" wrapText="1"/>
    </xf>
    <xf numFmtId="0" fontId="15" fillId="13" borderId="5" xfId="2" applyFont="1" applyFill="1" applyBorder="1" applyAlignment="1">
      <alignment vertical="top" wrapText="1"/>
    </xf>
    <xf numFmtId="3" fontId="9" fillId="3" borderId="5" xfId="2" applyNumberFormat="1" applyFont="1" applyFill="1" applyBorder="1" applyAlignment="1">
      <alignment vertical="top" wrapText="1"/>
    </xf>
    <xf numFmtId="9" fontId="9" fillId="3" borderId="5" xfId="2" applyNumberFormat="1" applyFont="1" applyFill="1" applyBorder="1" applyAlignment="1">
      <alignment vertical="top" wrapText="1"/>
    </xf>
    <xf numFmtId="0" fontId="14" fillId="2" borderId="5" xfId="2" applyFont="1" applyFill="1" applyBorder="1" applyAlignment="1">
      <alignment vertical="top" wrapText="1"/>
    </xf>
    <xf numFmtId="3" fontId="14" fillId="3" borderId="5" xfId="2" applyNumberFormat="1" applyFont="1" applyFill="1" applyBorder="1" applyAlignment="1">
      <alignment vertical="top" wrapText="1"/>
    </xf>
    <xf numFmtId="9" fontId="14" fillId="3" borderId="5" xfId="2" applyNumberFormat="1" applyFont="1" applyFill="1" applyBorder="1" applyAlignment="1">
      <alignment vertical="top" wrapText="1"/>
    </xf>
    <xf numFmtId="3" fontId="8" fillId="13" borderId="5" xfId="2" applyNumberFormat="1" applyFont="1" applyFill="1" applyBorder="1" applyAlignment="1">
      <alignment vertical="top" wrapText="1"/>
    </xf>
    <xf numFmtId="0" fontId="12" fillId="2" borderId="5" xfId="2" applyFont="1" applyFill="1" applyBorder="1" applyAlignment="1">
      <alignment vertical="top" wrapText="1"/>
    </xf>
    <xf numFmtId="165" fontId="9" fillId="3" borderId="5" xfId="2" applyNumberFormat="1" applyFont="1" applyFill="1" applyBorder="1" applyAlignment="1">
      <alignment horizontal="right" vertical="top" wrapText="1"/>
    </xf>
    <xf numFmtId="0" fontId="19" fillId="13" borderId="33" xfId="2" applyFont="1" applyFill="1" applyBorder="1" applyAlignment="1">
      <alignment horizontal="left" vertical="center" wrapText="1"/>
    </xf>
    <xf numFmtId="0" fontId="9" fillId="4" borderId="5" xfId="2" applyFont="1" applyFill="1" applyBorder="1" applyAlignment="1">
      <alignment horizontal="center" vertical="top" wrapText="1"/>
    </xf>
    <xf numFmtId="0" fontId="9" fillId="2" borderId="33" xfId="2" applyFont="1" applyFill="1" applyBorder="1" applyAlignment="1">
      <alignment horizontal="left" vertical="top" wrapText="1"/>
    </xf>
    <xf numFmtId="9" fontId="8" fillId="2" borderId="5" xfId="2" applyNumberFormat="1" applyFont="1" applyFill="1" applyBorder="1" applyAlignment="1">
      <alignment vertical="top" wrapText="1"/>
    </xf>
    <xf numFmtId="3" fontId="9" fillId="3" borderId="5" xfId="2" applyNumberFormat="1" applyFont="1" applyFill="1" applyBorder="1" applyAlignment="1">
      <alignment horizontal="right" vertical="top" wrapText="1"/>
    </xf>
    <xf numFmtId="0" fontId="15" fillId="13" borderId="33" xfId="2" applyFont="1" applyFill="1" applyBorder="1" applyAlignment="1">
      <alignment vertical="top" wrapText="1"/>
    </xf>
    <xf numFmtId="0" fontId="9" fillId="13" borderId="33" xfId="2" applyFont="1" applyFill="1" applyBorder="1" applyAlignment="1">
      <alignment horizontal="left" vertical="top" wrapText="1"/>
    </xf>
    <xf numFmtId="9" fontId="9" fillId="2" borderId="5" xfId="2" applyNumberFormat="1" applyFont="1" applyFill="1" applyBorder="1" applyAlignment="1">
      <alignment horizontal="right" vertical="top" wrapText="1"/>
    </xf>
    <xf numFmtId="3" fontId="9" fillId="5" borderId="5" xfId="2" applyNumberFormat="1" applyFont="1" applyFill="1" applyBorder="1" applyAlignment="1">
      <alignment horizontal="right" vertical="top" wrapText="1"/>
    </xf>
    <xf numFmtId="0" fontId="14" fillId="2" borderId="33" xfId="2" applyFont="1" applyFill="1" applyBorder="1" applyAlignment="1">
      <alignment horizontal="left" vertical="top" wrapText="1"/>
    </xf>
    <xf numFmtId="3" fontId="14" fillId="3" borderId="5" xfId="2" applyNumberFormat="1" applyFont="1" applyFill="1" applyBorder="1" applyAlignment="1">
      <alignment horizontal="right" vertical="top" wrapText="1"/>
    </xf>
    <xf numFmtId="0" fontId="20" fillId="2" borderId="5" xfId="2" applyFont="1" applyFill="1" applyBorder="1" applyAlignment="1">
      <alignment horizontal="center" vertical="center" wrapText="1"/>
    </xf>
    <xf numFmtId="0" fontId="15" fillId="13" borderId="33" xfId="2" applyFont="1" applyFill="1" applyBorder="1" applyAlignment="1">
      <alignment horizontal="left" vertical="top" wrapText="1"/>
    </xf>
    <xf numFmtId="166" fontId="8" fillId="2" borderId="5" xfId="2" applyNumberFormat="1" applyFont="1" applyFill="1" applyBorder="1" applyAlignment="1">
      <alignment horizontal="right" vertical="top" wrapText="1"/>
    </xf>
    <xf numFmtId="167" fontId="9" fillId="3" borderId="5" xfId="2" applyNumberFormat="1" applyFont="1" applyFill="1" applyBorder="1" applyAlignment="1">
      <alignment horizontal="right" vertical="top" wrapText="1"/>
    </xf>
    <xf numFmtId="9" fontId="9" fillId="13" borderId="5" xfId="2" applyNumberFormat="1" applyFont="1" applyFill="1" applyBorder="1" applyAlignment="1">
      <alignment horizontal="right" vertical="top" wrapText="1"/>
    </xf>
    <xf numFmtId="167" fontId="14" fillId="3" borderId="5" xfId="2" applyNumberFormat="1" applyFont="1" applyFill="1" applyBorder="1" applyAlignment="1">
      <alignment horizontal="right" vertical="top" wrapText="1"/>
    </xf>
    <xf numFmtId="0" fontId="10" fillId="13" borderId="5" xfId="2" applyFont="1" applyFill="1" applyBorder="1" applyAlignment="1">
      <alignment vertical="top" wrapText="1"/>
    </xf>
    <xf numFmtId="0" fontId="9" fillId="4" borderId="41" xfId="2" applyFont="1" applyFill="1" applyAlignment="1">
      <alignment horizontal="center" vertical="top" wrapText="1"/>
    </xf>
    <xf numFmtId="0" fontId="21" fillId="2" borderId="33" xfId="2" applyFont="1" applyFill="1" applyBorder="1" applyAlignment="1">
      <alignment horizontal="left" vertical="top" wrapText="1"/>
    </xf>
    <xf numFmtId="0" fontId="49" fillId="2" borderId="41" xfId="2" applyFont="1" applyFill="1" applyAlignment="1">
      <alignment horizontal="left" vertical="top" wrapText="1"/>
    </xf>
    <xf numFmtId="0" fontId="15" fillId="2" borderId="41" xfId="0" applyFont="1" applyFill="1" applyBorder="1" applyAlignment="1">
      <alignment vertical="top" wrapText="1"/>
    </xf>
    <xf numFmtId="0" fontId="2" fillId="0" borderId="41" xfId="0" applyFont="1" applyBorder="1"/>
    <xf numFmtId="0" fontId="15" fillId="0" borderId="33" xfId="0" applyFont="1" applyBorder="1" applyAlignment="1">
      <alignment vertical="top" wrapText="1"/>
    </xf>
    <xf numFmtId="0" fontId="42" fillId="2" borderId="44" xfId="0" applyFont="1" applyFill="1" applyBorder="1" applyAlignment="1">
      <alignment vertical="top" wrapText="1"/>
    </xf>
    <xf numFmtId="0" fontId="9" fillId="2" borderId="41" xfId="2" applyFont="1" applyFill="1" applyAlignment="1">
      <alignment vertical="top" wrapText="1"/>
    </xf>
    <xf numFmtId="165" fontId="9" fillId="6" borderId="5" xfId="0" applyNumberFormat="1" applyFont="1" applyFill="1" applyBorder="1" applyAlignment="1">
      <alignment horizontal="right" vertical="center" wrapText="1"/>
    </xf>
    <xf numFmtId="0" fontId="0" fillId="13" borderId="0" xfId="0" applyFill="1"/>
    <xf numFmtId="3" fontId="12" fillId="13" borderId="5" xfId="0" applyNumberFormat="1" applyFont="1" applyFill="1" applyBorder="1" applyAlignment="1">
      <alignment vertical="center" wrapText="1"/>
    </xf>
    <xf numFmtId="0" fontId="9" fillId="13" borderId="5" xfId="0" applyFont="1" applyFill="1" applyBorder="1" applyAlignment="1">
      <alignment horizontal="center" vertical="center" wrapText="1"/>
    </xf>
    <xf numFmtId="3" fontId="8" fillId="13" borderId="5" xfId="0" applyNumberFormat="1" applyFont="1" applyFill="1" applyBorder="1" applyAlignment="1">
      <alignment vertical="center" wrapText="1"/>
    </xf>
    <xf numFmtId="0" fontId="9" fillId="13" borderId="5" xfId="0" applyFont="1" applyFill="1" applyBorder="1" applyAlignment="1">
      <alignment horizontal="left" vertical="center" wrapText="1"/>
    </xf>
    <xf numFmtId="3" fontId="9" fillId="13" borderId="5" xfId="0" applyNumberFormat="1" applyFont="1" applyFill="1" applyBorder="1" applyAlignment="1">
      <alignment vertical="center" wrapText="1"/>
    </xf>
    <xf numFmtId="3" fontId="27" fillId="13" borderId="5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top" wrapText="1"/>
    </xf>
    <xf numFmtId="0" fontId="2" fillId="0" borderId="8" xfId="0" applyFont="1" applyBorder="1"/>
    <xf numFmtId="0" fontId="8" fillId="2" borderId="6" xfId="0" applyFont="1" applyFill="1" applyBorder="1" applyAlignment="1">
      <alignment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14" fillId="2" borderId="6" xfId="0" applyFont="1" applyFill="1" applyBorder="1" applyAlignment="1">
      <alignment horizontal="left" vertical="top" wrapText="1"/>
    </xf>
    <xf numFmtId="0" fontId="9" fillId="4" borderId="34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14" fillId="2" borderId="31" xfId="0" applyFont="1" applyFill="1" applyBorder="1" applyAlignment="1">
      <alignment horizontal="left" vertical="top" wrapText="1"/>
    </xf>
    <xf numFmtId="0" fontId="19" fillId="0" borderId="14" xfId="0" applyFont="1" applyBorder="1" applyAlignment="1">
      <alignment horizontal="left" vertical="center" wrapText="1"/>
    </xf>
    <xf numFmtId="0" fontId="2" fillId="0" borderId="16" xfId="0" applyFont="1" applyBorder="1"/>
    <xf numFmtId="0" fontId="2" fillId="0" borderId="9" xfId="0" applyFont="1" applyBorder="1"/>
    <xf numFmtId="0" fontId="13" fillId="0" borderId="14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vertical="top" wrapText="1"/>
    </xf>
    <xf numFmtId="0" fontId="16" fillId="0" borderId="14" xfId="0" applyFont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0" fontId="11" fillId="4" borderId="28" xfId="0" applyFont="1" applyFill="1" applyBorder="1" applyAlignment="1">
      <alignment horizontal="center" vertical="top" wrapText="1"/>
    </xf>
    <xf numFmtId="0" fontId="2" fillId="0" borderId="29" xfId="0" applyFont="1" applyBorder="1"/>
    <xf numFmtId="0" fontId="2" fillId="0" borderId="30" xfId="0" applyFont="1" applyBorder="1"/>
    <xf numFmtId="0" fontId="15" fillId="0" borderId="14" xfId="0" applyFont="1" applyBorder="1" applyAlignment="1">
      <alignment vertical="top" wrapText="1"/>
    </xf>
    <xf numFmtId="0" fontId="9" fillId="0" borderId="14" xfId="0" applyFont="1" applyBorder="1" applyAlignment="1">
      <alignment horizontal="left" vertical="top" wrapText="1"/>
    </xf>
    <xf numFmtId="0" fontId="36" fillId="0" borderId="17" xfId="0" quotePrefix="1" applyFont="1" applyBorder="1" applyAlignment="1">
      <alignment horizontal="left" vertical="top" wrapText="1"/>
    </xf>
    <xf numFmtId="0" fontId="2" fillId="0" borderId="18" xfId="0" applyFont="1" applyBorder="1"/>
    <xf numFmtId="0" fontId="2" fillId="0" borderId="10" xfId="0" applyFont="1" applyBorder="1"/>
    <xf numFmtId="0" fontId="2" fillId="0" borderId="11" xfId="0" applyFont="1" applyBorder="1"/>
    <xf numFmtId="0" fontId="9" fillId="2" borderId="14" xfId="0" applyFont="1" applyFill="1" applyBorder="1" applyAlignment="1">
      <alignment horizontal="left" vertical="top" wrapText="1"/>
    </xf>
    <xf numFmtId="0" fontId="36" fillId="2" borderId="20" xfId="0" applyFont="1" applyFill="1" applyBorder="1" applyAlignment="1">
      <alignment horizontal="left" vertical="top" wrapText="1"/>
    </xf>
    <xf numFmtId="0" fontId="2" fillId="0" borderId="21" xfId="0" applyFont="1" applyBorder="1"/>
    <xf numFmtId="0" fontId="2" fillId="0" borderId="25" xfId="0" applyFont="1" applyBorder="1"/>
    <xf numFmtId="0" fontId="2" fillId="0" borderId="26" xfId="0" applyFont="1" applyBorder="1"/>
    <xf numFmtId="9" fontId="12" fillId="0" borderId="22" xfId="0" applyNumberFormat="1" applyFont="1" applyBorder="1" applyAlignment="1">
      <alignment horizontal="center" vertical="center" wrapText="1"/>
    </xf>
    <xf numFmtId="0" fontId="2" fillId="0" borderId="27" xfId="0" applyFont="1" applyBorder="1"/>
    <xf numFmtId="0" fontId="8" fillId="2" borderId="17" xfId="0" applyFont="1" applyFill="1" applyBorder="1" applyAlignment="1">
      <alignment horizontal="left" vertical="top" wrapText="1"/>
    </xf>
    <xf numFmtId="0" fontId="2" fillId="0" borderId="32" xfId="0" applyFont="1" applyBorder="1"/>
    <xf numFmtId="0" fontId="14" fillId="2" borderId="14" xfId="0" applyFont="1" applyFill="1" applyBorder="1" applyAlignment="1">
      <alignment horizontal="left" vertical="top" wrapText="1"/>
    </xf>
    <xf numFmtId="9" fontId="9" fillId="0" borderId="14" xfId="0" applyNumberFormat="1" applyFont="1" applyBorder="1" applyAlignment="1">
      <alignment horizontal="right" wrapText="1"/>
    </xf>
    <xf numFmtId="0" fontId="11" fillId="4" borderId="6" xfId="0" applyFont="1" applyFill="1" applyBorder="1" applyAlignment="1">
      <alignment horizontal="center" vertical="top" wrapText="1"/>
    </xf>
    <xf numFmtId="0" fontId="2" fillId="0" borderId="19" xfId="0" applyFont="1" applyBorder="1"/>
    <xf numFmtId="0" fontId="18" fillId="4" borderId="35" xfId="0" applyFont="1" applyFill="1" applyBorder="1" applyAlignment="1">
      <alignment horizontal="center" vertical="top" wrapText="1"/>
    </xf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9" fillId="2" borderId="14" xfId="0" applyFont="1" applyFill="1" applyBorder="1" applyAlignment="1">
      <alignment vertical="top" wrapText="1"/>
    </xf>
    <xf numFmtId="0" fontId="14" fillId="2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2" fontId="5" fillId="2" borderId="6" xfId="0" applyNumberFormat="1" applyFont="1" applyFill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9" fillId="0" borderId="10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top" wrapText="1"/>
    </xf>
    <xf numFmtId="0" fontId="36" fillId="0" borderId="6" xfId="0" applyFont="1" applyBorder="1" applyAlignment="1">
      <alignment horizontal="left" vertical="top" wrapText="1"/>
    </xf>
    <xf numFmtId="0" fontId="18" fillId="4" borderId="34" xfId="0" applyFont="1" applyFill="1" applyBorder="1" applyAlignment="1">
      <alignment horizontal="center" vertical="top" wrapText="1"/>
    </xf>
    <xf numFmtId="0" fontId="15" fillId="0" borderId="14" xfId="0" applyFont="1" applyBorder="1" applyAlignment="1">
      <alignment horizontal="left" vertical="top" wrapText="1"/>
    </xf>
    <xf numFmtId="0" fontId="9" fillId="2" borderId="17" xfId="0" applyFont="1" applyFill="1" applyBorder="1" applyAlignment="1">
      <alignment horizontal="left" vertical="top" wrapText="1"/>
    </xf>
    <xf numFmtId="0" fontId="36" fillId="2" borderId="17" xfId="0" applyFont="1" applyFill="1" applyBorder="1" applyAlignment="1">
      <alignment horizontal="left" vertical="top" wrapText="1"/>
    </xf>
    <xf numFmtId="0" fontId="8" fillId="2" borderId="15" xfId="2" applyFont="1" applyFill="1" applyBorder="1" applyAlignment="1">
      <alignment vertical="top" wrapText="1"/>
    </xf>
    <xf numFmtId="0" fontId="2" fillId="13" borderId="8" xfId="2" applyFont="1" applyFill="1" applyBorder="1"/>
    <xf numFmtId="0" fontId="14" fillId="2" borderId="15" xfId="2" applyFont="1" applyFill="1" applyBorder="1" applyAlignment="1">
      <alignment horizontal="center" vertical="center" wrapText="1"/>
    </xf>
    <xf numFmtId="0" fontId="2" fillId="13" borderId="42" xfId="2" applyFont="1" applyFill="1" applyBorder="1"/>
    <xf numFmtId="0" fontId="14" fillId="2" borderId="15" xfId="2" applyFont="1" applyFill="1" applyBorder="1" applyAlignment="1">
      <alignment horizontal="left" vertical="top" wrapText="1"/>
    </xf>
    <xf numFmtId="0" fontId="9" fillId="4" borderId="15" xfId="2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8" fillId="2" borderId="15" xfId="2" applyFont="1" applyFill="1" applyBorder="1" applyAlignment="1">
      <alignment horizontal="left" vertical="top" wrapText="1"/>
    </xf>
    <xf numFmtId="0" fontId="9" fillId="4" borderId="17" xfId="2" applyFont="1" applyFill="1" applyBorder="1" applyAlignment="1">
      <alignment horizontal="center" vertical="top" wrapText="1"/>
    </xf>
    <xf numFmtId="0" fontId="2" fillId="13" borderId="21" xfId="2" applyFont="1" applyFill="1" applyBorder="1"/>
    <xf numFmtId="0" fontId="2" fillId="13" borderId="18" xfId="2" applyFont="1" applyFill="1" applyBorder="1"/>
    <xf numFmtId="0" fontId="2" fillId="13" borderId="28" xfId="2" applyFont="1" applyFill="1" applyBorder="1"/>
    <xf numFmtId="0" fontId="2" fillId="13" borderId="38" xfId="2" applyFont="1" applyFill="1" applyBorder="1"/>
    <xf numFmtId="0" fontId="2" fillId="13" borderId="11" xfId="2" applyFont="1" applyFill="1" applyBorder="1"/>
    <xf numFmtId="0" fontId="13" fillId="2" borderId="33" xfId="2" applyFont="1" applyFill="1" applyBorder="1" applyAlignment="1">
      <alignment horizontal="center" vertical="center" wrapText="1"/>
    </xf>
    <xf numFmtId="0" fontId="2" fillId="13" borderId="12" xfId="2" applyFont="1" applyFill="1" applyBorder="1"/>
    <xf numFmtId="0" fontId="15" fillId="2" borderId="33" xfId="0" applyFont="1" applyFill="1" applyBorder="1" applyAlignment="1">
      <alignment horizontal="left" vertical="top" wrapText="1"/>
    </xf>
    <xf numFmtId="0" fontId="15" fillId="2" borderId="32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0" fillId="2" borderId="33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 wrapText="1"/>
    </xf>
    <xf numFmtId="0" fontId="16" fillId="2" borderId="33" xfId="2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11" fillId="4" borderId="15" xfId="2" applyFont="1" applyFill="1" applyBorder="1" applyAlignment="1">
      <alignment horizontal="center" vertical="top" wrapText="1"/>
    </xf>
    <xf numFmtId="0" fontId="15" fillId="0" borderId="33" xfId="0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  <xf numFmtId="0" fontId="12" fillId="4" borderId="15" xfId="2" applyFont="1" applyFill="1" applyBorder="1" applyAlignment="1">
      <alignment horizontal="center" vertical="top" wrapText="1"/>
    </xf>
    <xf numFmtId="0" fontId="12" fillId="0" borderId="14" xfId="0" applyFont="1" applyBorder="1" applyAlignment="1">
      <alignment horizontal="left" vertical="top" wrapText="1"/>
    </xf>
    <xf numFmtId="9" fontId="12" fillId="13" borderId="33" xfId="2" applyNumberFormat="1" applyFont="1" applyFill="1" applyBorder="1" applyAlignment="1">
      <alignment horizontal="center" vertical="center" wrapText="1"/>
    </xf>
    <xf numFmtId="0" fontId="25" fillId="2" borderId="41" xfId="2" applyFont="1" applyFill="1" applyAlignment="1">
      <alignment horizontal="left" wrapText="1"/>
    </xf>
    <xf numFmtId="0" fontId="2" fillId="13" borderId="41" xfId="2" applyFont="1" applyFill="1"/>
    <xf numFmtId="2" fontId="5" fillId="2" borderId="15" xfId="0" applyNumberFormat="1" applyFont="1" applyFill="1" applyBorder="1" applyAlignment="1">
      <alignment vertical="center" wrapText="1"/>
    </xf>
    <xf numFmtId="2" fontId="5" fillId="2" borderId="42" xfId="0" applyNumberFormat="1" applyFont="1" applyFill="1" applyBorder="1" applyAlignment="1">
      <alignment vertical="center" wrapText="1"/>
    </xf>
    <xf numFmtId="2" fontId="5" fillId="2" borderId="8" xfId="0" applyNumberFormat="1" applyFont="1" applyFill="1" applyBorder="1" applyAlignment="1">
      <alignment vertical="center" wrapText="1"/>
    </xf>
    <xf numFmtId="0" fontId="45" fillId="13" borderId="33" xfId="2" applyFont="1" applyFill="1" applyBorder="1" applyAlignment="1">
      <alignment horizontal="center" vertical="center" wrapText="1"/>
    </xf>
    <xf numFmtId="0" fontId="2" fillId="13" borderId="32" xfId="2" applyFont="1" applyFill="1" applyBorder="1"/>
    <xf numFmtId="0" fontId="12" fillId="0" borderId="6" xfId="0" applyFont="1" applyBorder="1" applyAlignment="1">
      <alignment horizontal="left" vertical="top" wrapText="1"/>
    </xf>
    <xf numFmtId="0" fontId="37" fillId="0" borderId="18" xfId="0" applyFont="1" applyBorder="1" applyAlignment="1">
      <alignment horizontal="left" vertical="top" wrapText="1"/>
    </xf>
    <xf numFmtId="0" fontId="37" fillId="0" borderId="11" xfId="0" applyFont="1" applyBorder="1" applyAlignment="1">
      <alignment horizontal="left" vertical="top" wrapText="1"/>
    </xf>
    <xf numFmtId="0" fontId="44" fillId="0" borderId="23" xfId="0" quotePrefix="1" applyFont="1" applyBorder="1" applyAlignment="1">
      <alignment horizontal="left" vertical="top" wrapText="1"/>
    </xf>
    <xf numFmtId="0" fontId="44" fillId="0" borderId="23" xfId="0" applyFont="1" applyBorder="1" applyAlignment="1">
      <alignment horizontal="left" vertical="top"/>
    </xf>
    <xf numFmtId="9" fontId="12" fillId="13" borderId="33" xfId="2" applyNumberFormat="1" applyFont="1" applyFill="1" applyBorder="1" applyAlignment="1">
      <alignment horizontal="righ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16" fillId="2" borderId="14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left" wrapText="1"/>
    </xf>
    <xf numFmtId="0" fontId="2" fillId="0" borderId="40" xfId="0" applyFont="1" applyBorder="1"/>
    <xf numFmtId="9" fontId="12" fillId="0" borderId="14" xfId="0" applyNumberFormat="1" applyFont="1" applyBorder="1" applyAlignment="1">
      <alignment horizontal="righ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37" fillId="0" borderId="43" xfId="0" applyFont="1" applyBorder="1" applyAlignment="1">
      <alignment horizontal="left" vertical="top" wrapText="1"/>
    </xf>
    <xf numFmtId="0" fontId="37" fillId="0" borderId="43" xfId="0" applyFont="1" applyBorder="1" applyAlignment="1">
      <alignment vertical="top"/>
    </xf>
    <xf numFmtId="9" fontId="12" fillId="0" borderId="14" xfId="0" applyNumberFormat="1" applyFont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left" vertical="center" wrapText="1"/>
    </xf>
    <xf numFmtId="0" fontId="50" fillId="14" borderId="38" xfId="0" applyFont="1" applyFill="1" applyBorder="1" applyAlignment="1">
      <alignment horizontal="left" vertical="center"/>
    </xf>
    <xf numFmtId="0" fontId="30" fillId="9" borderId="6" xfId="0" applyFont="1" applyFill="1" applyBorder="1" applyAlignment="1">
      <alignment horizont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28" fillId="8" borderId="6" xfId="0" applyFont="1" applyFill="1" applyBorder="1" applyAlignment="1">
      <alignment horizontal="center" vertical="center" wrapText="1"/>
    </xf>
    <xf numFmtId="0" fontId="42" fillId="2" borderId="14" xfId="0" applyFont="1" applyFill="1" applyBorder="1" applyAlignment="1">
      <alignment horizontal="left" vertical="top" wrapText="1"/>
    </xf>
    <xf numFmtId="0" fontId="19" fillId="2" borderId="33" xfId="0" applyFont="1" applyFill="1" applyBorder="1" applyAlignment="1">
      <alignment horizontal="left" vertical="center" wrapText="1"/>
    </xf>
    <xf numFmtId="0" fontId="19" fillId="2" borderId="32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19" fillId="0" borderId="33" xfId="0" applyFont="1" applyBorder="1" applyAlignment="1">
      <alignment vertical="center" wrapText="1"/>
    </xf>
    <xf numFmtId="0" fontId="19" fillId="0" borderId="32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</cellXfs>
  <cellStyles count="3">
    <cellStyle name="Normal" xfId="0" builtinId="0"/>
    <cellStyle name="Normal 2" xfId="2" xr:uid="{1BD1F219-268A-4EBC-AF67-72C3850EDF3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123825</xdr:rowOff>
    </xdr:from>
    <xdr:ext cx="7296150" cy="40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3825"/>
          <a:ext cx="7296150" cy="4000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57150</xdr:colOff>
      <xdr:row>0</xdr:row>
      <xdr:rowOff>19050</xdr:rowOff>
    </xdr:from>
    <xdr:to>
      <xdr:col>0</xdr:col>
      <xdr:colOff>1333678</xdr:colOff>
      <xdr:row>0</xdr:row>
      <xdr:rowOff>238156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2E336F-3AC2-400D-9871-9AA1446E9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19050"/>
          <a:ext cx="1276528" cy="219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3</xdr:col>
      <xdr:colOff>344294</xdr:colOff>
      <xdr:row>0</xdr:row>
      <xdr:rowOff>516671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B1AC23-7945-D1FC-35CA-9AB6FD349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14300"/>
          <a:ext cx="7297544" cy="402371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57150</xdr:rowOff>
    </xdr:from>
    <xdr:to>
      <xdr:col>0</xdr:col>
      <xdr:colOff>1381303</xdr:colOff>
      <xdr:row>0</xdr:row>
      <xdr:rowOff>276256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D201BB-37A9-4AE2-83CA-DCBF772F8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57150"/>
          <a:ext cx="1276528" cy="2191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3</xdr:col>
      <xdr:colOff>87119</xdr:colOff>
      <xdr:row>0</xdr:row>
      <xdr:rowOff>488096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2EFB00-8802-CBC3-B2D1-E683F64AB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85725"/>
          <a:ext cx="7297544" cy="40237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0</xdr:col>
      <xdr:colOff>1371778</xdr:colOff>
      <xdr:row>0</xdr:row>
      <xdr:rowOff>247681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FB2B55-406D-4C5A-9B64-4FA41DEA5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8575"/>
          <a:ext cx="1276528" cy="2191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2</xdr:col>
      <xdr:colOff>144269</xdr:colOff>
      <xdr:row>1</xdr:row>
      <xdr:rowOff>240446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B38B45-0088-1D1D-C670-D350AABAB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"/>
          <a:ext cx="7297544" cy="402371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38100</xdr:rowOff>
    </xdr:from>
    <xdr:to>
      <xdr:col>0</xdr:col>
      <xdr:colOff>1419403</xdr:colOff>
      <xdr:row>0</xdr:row>
      <xdr:rowOff>257206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3D1DE3-A401-4D8B-B15B-AA9A37224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38100"/>
          <a:ext cx="1276528" cy="2191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2</xdr:col>
      <xdr:colOff>258569</xdr:colOff>
      <xdr:row>2</xdr:row>
      <xdr:rowOff>2321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6DE3DD-D114-7683-B95A-646E7A0B3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23825"/>
          <a:ext cx="7297544" cy="402371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0</xdr:col>
      <xdr:colOff>1362253</xdr:colOff>
      <xdr:row>1</xdr:row>
      <xdr:rowOff>9556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6C6716-470F-4B63-B3B5-FE3368628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66675"/>
          <a:ext cx="1276528" cy="21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343434"/>
      </a:dk1>
      <a:lt1>
        <a:srgbClr val="FBF9F2"/>
      </a:lt1>
      <a:dk2>
        <a:srgbClr val="343434"/>
      </a:dk2>
      <a:lt2>
        <a:srgbClr val="FBF9F2"/>
      </a:lt2>
      <a:accent1>
        <a:srgbClr val="007698"/>
      </a:accent1>
      <a:accent2>
        <a:srgbClr val="0D6D5B"/>
      </a:accent2>
      <a:accent3>
        <a:srgbClr val="FFB649"/>
      </a:accent3>
      <a:accent4>
        <a:srgbClr val="A4E1F4"/>
      </a:accent4>
      <a:accent5>
        <a:srgbClr val="FFD457"/>
      </a:accent5>
      <a:accent6>
        <a:srgbClr val="073C32"/>
      </a:accent6>
      <a:hlink>
        <a:srgbClr val="0D6D5B"/>
      </a:hlink>
      <a:folHlink>
        <a:srgbClr val="0D6D5B"/>
      </a:folHlink>
    </a:clrScheme>
    <a:fontScheme name="Sheets">
      <a:majorFont>
        <a:latin typeface="Gill Sans"/>
        <a:ea typeface="Gill Sans"/>
        <a:cs typeface="Gill Sans"/>
      </a:majorFont>
      <a:minorFont>
        <a:latin typeface="Gill Sans"/>
        <a:ea typeface="Gill Sans"/>
        <a:cs typeface="Gill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ly.unicef.org/all-materials/pharmaceuticals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supply.unicef.org/all-materials/pharmaceutic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upply.unicef.org/all-materials/pharmaceutical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Z999"/>
  <sheetViews>
    <sheetView topLeftCell="A40" workbookViewId="0">
      <selection activeCell="E20" sqref="E20:H20"/>
    </sheetView>
  </sheetViews>
  <sheetFormatPr defaultColWidth="12.625" defaultRowHeight="15" customHeight="1"/>
  <cols>
    <col min="1" max="1" width="39.125" customWidth="1"/>
    <col min="2" max="2" width="46.5" customWidth="1"/>
    <col min="3" max="3" width="7.5" customWidth="1"/>
    <col min="4" max="4" width="5" customWidth="1"/>
    <col min="5" max="8" width="9.375" customWidth="1"/>
    <col min="9" max="9" width="13" customWidth="1"/>
    <col min="10" max="10" width="52" customWidth="1"/>
    <col min="11" max="11" width="8.875" customWidth="1"/>
    <col min="12" max="26" width="11.125" customWidth="1"/>
  </cols>
  <sheetData>
    <row r="1" spans="1:26" ht="41.25" customHeight="1">
      <c r="A1" s="265" t="s">
        <v>82</v>
      </c>
      <c r="B1" s="225"/>
      <c r="C1" s="225"/>
      <c r="D1" s="225"/>
      <c r="E1" s="225"/>
      <c r="F1" s="225"/>
      <c r="G1" s="226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9.75" customHeight="1">
      <c r="A2" s="139" t="s">
        <v>83</v>
      </c>
      <c r="B2" s="266" t="s">
        <v>106</v>
      </c>
      <c r="C2" s="267"/>
      <c r="D2" s="268"/>
      <c r="E2" s="3">
        <v>2023</v>
      </c>
      <c r="F2" s="3">
        <v>2024</v>
      </c>
      <c r="G2" s="3">
        <v>2025</v>
      </c>
      <c r="H2" s="3">
        <v>2026</v>
      </c>
      <c r="I2" s="4" t="s">
        <v>179</v>
      </c>
      <c r="J2" s="4" t="s">
        <v>225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4.75" customHeight="1">
      <c r="A3" s="6" t="s">
        <v>86</v>
      </c>
      <c r="B3" s="269" t="s">
        <v>107</v>
      </c>
      <c r="C3" s="245"/>
      <c r="D3" s="7"/>
      <c r="E3" s="8"/>
      <c r="F3" s="9">
        <f t="shared" ref="F3:H3" si="0">($D$3*E3)+E3</f>
        <v>0</v>
      </c>
      <c r="G3" s="9">
        <f t="shared" si="0"/>
        <v>0</v>
      </c>
      <c r="H3" s="10">
        <f t="shared" si="0"/>
        <v>0</v>
      </c>
      <c r="I3" s="270"/>
      <c r="J3" s="271" t="s">
        <v>269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11" t="s">
        <v>87</v>
      </c>
      <c r="B4" s="272" t="s">
        <v>108</v>
      </c>
      <c r="C4" s="219"/>
      <c r="D4" s="12"/>
      <c r="E4" s="13">
        <f t="shared" ref="E4:H4" si="1">E3*$D$4</f>
        <v>0</v>
      </c>
      <c r="F4" s="13">
        <f t="shared" si="1"/>
        <v>0</v>
      </c>
      <c r="G4" s="13">
        <f t="shared" si="1"/>
        <v>0</v>
      </c>
      <c r="H4" s="14">
        <f t="shared" si="1"/>
        <v>0</v>
      </c>
      <c r="I4" s="229"/>
      <c r="J4" s="22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1" t="s">
        <v>88</v>
      </c>
      <c r="B5" s="273" t="s">
        <v>193</v>
      </c>
      <c r="C5" s="219"/>
      <c r="D5" s="15"/>
      <c r="E5" s="13">
        <f t="shared" ref="E5:H5" si="2">$D5*E4</f>
        <v>0</v>
      </c>
      <c r="F5" s="13">
        <f t="shared" si="2"/>
        <v>0</v>
      </c>
      <c r="G5" s="13">
        <f t="shared" si="2"/>
        <v>0</v>
      </c>
      <c r="H5" s="14">
        <f t="shared" si="2"/>
        <v>0</v>
      </c>
      <c r="I5" s="229"/>
      <c r="J5" s="22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100000000000001" customHeight="1">
      <c r="A6" s="241" t="s">
        <v>109</v>
      </c>
      <c r="B6" s="242" t="s">
        <v>194</v>
      </c>
      <c r="C6" s="243"/>
      <c r="D6" s="256"/>
      <c r="E6" s="13">
        <f t="shared" ref="E6:H6" si="3">E7*E5</f>
        <v>0</v>
      </c>
      <c r="F6" s="13">
        <f t="shared" si="3"/>
        <v>0</v>
      </c>
      <c r="G6" s="13">
        <f t="shared" si="3"/>
        <v>0</v>
      </c>
      <c r="H6" s="14">
        <f t="shared" si="3"/>
        <v>0</v>
      </c>
      <c r="I6" s="229"/>
      <c r="J6" s="22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>
      <c r="A7" s="230"/>
      <c r="B7" s="244"/>
      <c r="C7" s="245"/>
      <c r="D7" s="230"/>
      <c r="E7" s="12"/>
      <c r="F7" s="16">
        <f t="shared" ref="F7:H7" si="4">E7+$D$6</f>
        <v>0</v>
      </c>
      <c r="G7" s="16">
        <f t="shared" si="4"/>
        <v>0</v>
      </c>
      <c r="H7" s="17">
        <f t="shared" si="4"/>
        <v>0</v>
      </c>
      <c r="I7" s="230"/>
      <c r="J7" s="23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57"/>
      <c r="B8" s="222"/>
      <c r="C8" s="222"/>
      <c r="D8" s="222"/>
      <c r="E8" s="222"/>
      <c r="F8" s="222"/>
      <c r="G8" s="222"/>
      <c r="H8" s="258"/>
      <c r="I8" s="18"/>
      <c r="J8" s="1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246" t="s">
        <v>89</v>
      </c>
      <c r="B9" s="247" t="s">
        <v>195</v>
      </c>
      <c r="C9" s="248"/>
      <c r="D9" s="251"/>
      <c r="E9" s="20">
        <f t="shared" ref="E9:H9" si="5">E$6*E10</f>
        <v>0</v>
      </c>
      <c r="F9" s="20">
        <f t="shared" si="5"/>
        <v>0</v>
      </c>
      <c r="G9" s="20">
        <f t="shared" si="5"/>
        <v>0</v>
      </c>
      <c r="H9" s="21">
        <f t="shared" si="5"/>
        <v>0</v>
      </c>
      <c r="I9" s="231" t="s">
        <v>1</v>
      </c>
      <c r="J9" s="236" t="s">
        <v>268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30"/>
      <c r="B10" s="249"/>
      <c r="C10" s="250"/>
      <c r="D10" s="252"/>
      <c r="E10" s="22"/>
      <c r="F10" s="23">
        <f t="shared" ref="F10:H10" si="6">E10+$D$9</f>
        <v>0</v>
      </c>
      <c r="G10" s="23">
        <f t="shared" si="6"/>
        <v>0</v>
      </c>
      <c r="H10" s="24">
        <f t="shared" si="6"/>
        <v>0</v>
      </c>
      <c r="I10" s="230"/>
      <c r="J10" s="230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37"/>
      <c r="B11" s="238"/>
      <c r="C11" s="238"/>
      <c r="D11" s="238"/>
      <c r="E11" s="238"/>
      <c r="F11" s="238"/>
      <c r="G11" s="238"/>
      <c r="H11" s="239"/>
      <c r="I11" s="18"/>
      <c r="J11" s="1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227" t="s">
        <v>84</v>
      </c>
      <c r="B12" s="222"/>
      <c r="C12" s="222"/>
      <c r="D12" s="222"/>
      <c r="E12" s="222"/>
      <c r="F12" s="222"/>
      <c r="G12" s="222"/>
      <c r="H12" s="222"/>
      <c r="I12" s="222"/>
      <c r="J12" s="21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263" t="s">
        <v>85</v>
      </c>
      <c r="B13" s="253" t="s">
        <v>110</v>
      </c>
      <c r="C13" s="243"/>
      <c r="D13" s="25" t="s">
        <v>2</v>
      </c>
      <c r="E13" s="26">
        <v>0</v>
      </c>
      <c r="F13" s="26">
        <v>0</v>
      </c>
      <c r="G13" s="26">
        <v>0</v>
      </c>
      <c r="H13" s="27">
        <v>0</v>
      </c>
      <c r="I13" s="231" t="s">
        <v>3</v>
      </c>
      <c r="J13" s="240" t="s">
        <v>123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254"/>
      <c r="B14" s="244"/>
      <c r="C14" s="245"/>
      <c r="D14" s="28" t="s">
        <v>4</v>
      </c>
      <c r="E14" s="149" t="str">
        <f>IF(E13=0,"0%",+E13/E9)</f>
        <v>0%</v>
      </c>
      <c r="F14" s="149" t="str">
        <f t="shared" ref="F14:H14" si="7">IF(F13=0,"0%",+F13/F9)</f>
        <v>0%</v>
      </c>
      <c r="G14" s="149" t="str">
        <f t="shared" si="7"/>
        <v>0%</v>
      </c>
      <c r="H14" s="149" t="str">
        <f t="shared" si="7"/>
        <v>0%</v>
      </c>
      <c r="I14" s="230"/>
      <c r="J14" s="23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8.1" customHeight="1">
      <c r="A15" s="30" t="s">
        <v>90</v>
      </c>
      <c r="B15" s="218" t="s">
        <v>190</v>
      </c>
      <c r="C15" s="219"/>
      <c r="D15" s="12"/>
      <c r="E15" s="31">
        <f t="shared" ref="E15:H15" si="8">E9*$D$15</f>
        <v>0</v>
      </c>
      <c r="F15" s="31">
        <f t="shared" si="8"/>
        <v>0</v>
      </c>
      <c r="G15" s="31">
        <f t="shared" si="8"/>
        <v>0</v>
      </c>
      <c r="H15" s="31">
        <f t="shared" si="8"/>
        <v>0</v>
      </c>
      <c r="I15" s="32" t="s">
        <v>5</v>
      </c>
      <c r="J15" s="33" t="s">
        <v>124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>
      <c r="A16" s="263" t="s">
        <v>91</v>
      </c>
      <c r="B16" s="253" t="s">
        <v>191</v>
      </c>
      <c r="C16" s="243"/>
      <c r="D16" s="34" t="s">
        <v>2</v>
      </c>
      <c r="E16" s="31">
        <f t="shared" ref="E16:H16" si="9">E13+E15</f>
        <v>0</v>
      </c>
      <c r="F16" s="31">
        <f t="shared" si="9"/>
        <v>0</v>
      </c>
      <c r="G16" s="31">
        <f t="shared" si="9"/>
        <v>0</v>
      </c>
      <c r="H16" s="35">
        <f t="shared" si="9"/>
        <v>0</v>
      </c>
      <c r="I16" s="231" t="s">
        <v>6</v>
      </c>
      <c r="J16" s="23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>
      <c r="A17" s="254"/>
      <c r="B17" s="244"/>
      <c r="C17" s="245"/>
      <c r="D17" s="28" t="s">
        <v>4</v>
      </c>
      <c r="E17" s="150" t="str">
        <f>IF(E16=0,"0%",+E16/E9)</f>
        <v>0%</v>
      </c>
      <c r="F17" s="150" t="str">
        <f t="shared" ref="F17:H17" si="10">IF(F16=0,"0%",+F16/F9)</f>
        <v>0%</v>
      </c>
      <c r="G17" s="150" t="str">
        <f t="shared" si="10"/>
        <v>0%</v>
      </c>
      <c r="H17" s="150" t="str">
        <f t="shared" si="10"/>
        <v>0%</v>
      </c>
      <c r="I17" s="230"/>
      <c r="J17" s="23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>
      <c r="A18" s="264" t="s">
        <v>137</v>
      </c>
      <c r="B18" s="223" t="s">
        <v>113</v>
      </c>
      <c r="C18" s="219"/>
      <c r="D18" s="36" t="s">
        <v>2</v>
      </c>
      <c r="E18" s="37">
        <f t="shared" ref="E18:H18" si="11">E9-E16</f>
        <v>0</v>
      </c>
      <c r="F18" s="37">
        <f t="shared" si="11"/>
        <v>0</v>
      </c>
      <c r="G18" s="37">
        <f t="shared" si="11"/>
        <v>0</v>
      </c>
      <c r="H18" s="38">
        <f t="shared" si="11"/>
        <v>0</v>
      </c>
      <c r="I18" s="233" t="s">
        <v>7</v>
      </c>
      <c r="J18" s="23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>
      <c r="A19" s="230"/>
      <c r="B19" s="223" t="s">
        <v>114</v>
      </c>
      <c r="C19" s="219"/>
      <c r="D19" s="36" t="s">
        <v>4</v>
      </c>
      <c r="E19" s="39" t="str">
        <f>IF(E18=0,"0%",+E18/E9)</f>
        <v>0%</v>
      </c>
      <c r="F19" s="39" t="str">
        <f t="shared" ref="F19:H19" si="12">IF(F18=0,"0%",+F18/F9)</f>
        <v>0%</v>
      </c>
      <c r="G19" s="39" t="str">
        <f t="shared" si="12"/>
        <v>0%</v>
      </c>
      <c r="H19" s="39" t="str">
        <f t="shared" si="12"/>
        <v>0%</v>
      </c>
      <c r="I19" s="230"/>
      <c r="J19" s="230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246" t="s">
        <v>92</v>
      </c>
      <c r="B20" s="277" t="s">
        <v>196</v>
      </c>
      <c r="C20" s="243"/>
      <c r="D20" s="34" t="s">
        <v>2</v>
      </c>
      <c r="E20" s="40"/>
      <c r="F20" s="41"/>
      <c r="G20" s="41"/>
      <c r="H20" s="42"/>
      <c r="I20" s="231" t="s">
        <v>8</v>
      </c>
      <c r="J20" s="235" t="s">
        <v>125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229"/>
      <c r="B21" s="244"/>
      <c r="C21" s="245"/>
      <c r="D21" s="34" t="s">
        <v>4</v>
      </c>
      <c r="E21" s="29" t="str">
        <f>IF(E20=0,"0%",+E20/E9)</f>
        <v>0%</v>
      </c>
      <c r="F21" s="29" t="str">
        <f t="shared" ref="F21:H21" si="13">IF(F20=0,"0%",+F20/F9)</f>
        <v>0%</v>
      </c>
      <c r="G21" s="29" t="str">
        <f t="shared" si="13"/>
        <v>0%</v>
      </c>
      <c r="H21" s="29" t="str">
        <f t="shared" si="13"/>
        <v>0%</v>
      </c>
      <c r="I21" s="230"/>
      <c r="J21" s="22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229"/>
      <c r="B22" s="253" t="s">
        <v>197</v>
      </c>
      <c r="C22" s="243"/>
      <c r="D22" s="34" t="s">
        <v>2</v>
      </c>
      <c r="E22" s="31">
        <f t="shared" ref="E22:H22" si="14">E20+E16</f>
        <v>0</v>
      </c>
      <c r="F22" s="31">
        <f t="shared" si="14"/>
        <v>0</v>
      </c>
      <c r="G22" s="31">
        <f t="shared" si="14"/>
        <v>0</v>
      </c>
      <c r="H22" s="35">
        <f t="shared" si="14"/>
        <v>0</v>
      </c>
      <c r="I22" s="231" t="s">
        <v>9</v>
      </c>
      <c r="J22" s="22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229"/>
      <c r="B23" s="244"/>
      <c r="C23" s="245"/>
      <c r="D23" s="34" t="s">
        <v>4</v>
      </c>
      <c r="E23" s="29" t="str">
        <f>IF(E22=0,"0%",+E22/E9)</f>
        <v>0%</v>
      </c>
      <c r="F23" s="29" t="str">
        <f t="shared" ref="F23:H23" si="15">IF(F22=0,"0%",+F22/F9)</f>
        <v>0%</v>
      </c>
      <c r="G23" s="29" t="str">
        <f t="shared" si="15"/>
        <v>0%</v>
      </c>
      <c r="H23" s="29" t="str">
        <f t="shared" si="15"/>
        <v>0%</v>
      </c>
      <c r="I23" s="230"/>
      <c r="J23" s="230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29"/>
      <c r="B24" s="276" t="s">
        <v>201</v>
      </c>
      <c r="C24" s="243"/>
      <c r="D24" s="34" t="s">
        <v>2</v>
      </c>
      <c r="E24" s="31">
        <f t="shared" ref="E24:H24" si="16">E9-E22</f>
        <v>0</v>
      </c>
      <c r="F24" s="31">
        <f t="shared" si="16"/>
        <v>0</v>
      </c>
      <c r="G24" s="31">
        <f t="shared" si="16"/>
        <v>0</v>
      </c>
      <c r="H24" s="35">
        <f t="shared" si="16"/>
        <v>0</v>
      </c>
      <c r="I24" s="231" t="s">
        <v>10</v>
      </c>
      <c r="J24" s="235" t="s">
        <v>205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230"/>
      <c r="B25" s="244"/>
      <c r="C25" s="245"/>
      <c r="D25" s="34" t="s">
        <v>4</v>
      </c>
      <c r="E25" s="29" t="str">
        <f>IF(E24=0,"0%",+E24/E9)</f>
        <v>0%</v>
      </c>
      <c r="F25" s="29" t="str">
        <f t="shared" ref="F25:H25" si="17">IF(F24=0,"0%",+F24/F9)</f>
        <v>0%</v>
      </c>
      <c r="G25" s="29" t="str">
        <f t="shared" si="17"/>
        <v>0%</v>
      </c>
      <c r="H25" s="29" t="str">
        <f t="shared" si="17"/>
        <v>0%</v>
      </c>
      <c r="I25" s="230"/>
      <c r="J25" s="22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274"/>
      <c r="B26" s="225"/>
      <c r="C26" s="225"/>
      <c r="D26" s="225"/>
      <c r="E26" s="225"/>
      <c r="F26" s="225"/>
      <c r="G26" s="225"/>
      <c r="H26" s="226"/>
      <c r="I26" s="18"/>
      <c r="J26" s="1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227" t="s">
        <v>93</v>
      </c>
      <c r="B27" s="222"/>
      <c r="C27" s="222"/>
      <c r="D27" s="222"/>
      <c r="E27" s="222"/>
      <c r="F27" s="222"/>
      <c r="G27" s="222"/>
      <c r="H27" s="222"/>
      <c r="I27" s="222"/>
      <c r="J27" s="21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6.25" customHeight="1">
      <c r="A28" s="246" t="s">
        <v>94</v>
      </c>
      <c r="B28" s="25" t="s">
        <v>141</v>
      </c>
      <c r="C28" s="43">
        <v>0.33</v>
      </c>
      <c r="D28" s="44">
        <v>10</v>
      </c>
      <c r="E28" s="45">
        <f t="shared" ref="E28:H28" si="18">E20*$C28*$D28</f>
        <v>0</v>
      </c>
      <c r="F28" s="45">
        <f t="shared" si="18"/>
        <v>0</v>
      </c>
      <c r="G28" s="45">
        <f t="shared" si="18"/>
        <v>0</v>
      </c>
      <c r="H28" s="45">
        <f t="shared" si="18"/>
        <v>0</v>
      </c>
      <c r="I28" s="46"/>
      <c r="J28" s="339" t="s">
        <v>126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>
      <c r="A29" s="254"/>
      <c r="B29" s="47" t="s">
        <v>142</v>
      </c>
      <c r="C29" s="48">
        <f>100%-C28</f>
        <v>0.66999999999999993</v>
      </c>
      <c r="D29" s="49">
        <v>20</v>
      </c>
      <c r="E29" s="50">
        <f t="shared" ref="E29:H29" si="19">E20*$C29*$D29</f>
        <v>0</v>
      </c>
      <c r="F29" s="50">
        <f t="shared" si="19"/>
        <v>0</v>
      </c>
      <c r="G29" s="50">
        <f t="shared" si="19"/>
        <v>0</v>
      </c>
      <c r="H29" s="50">
        <f t="shared" si="19"/>
        <v>0</v>
      </c>
      <c r="I29" s="46"/>
      <c r="J29" s="340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8.25" customHeight="1">
      <c r="A30" s="34" t="s">
        <v>95</v>
      </c>
      <c r="B30" s="218" t="s">
        <v>11</v>
      </c>
      <c r="C30" s="222"/>
      <c r="D30" s="219"/>
      <c r="E30" s="13">
        <f t="shared" ref="E30:H30" si="20">E28+E29</f>
        <v>0</v>
      </c>
      <c r="F30" s="13">
        <f t="shared" si="20"/>
        <v>0</v>
      </c>
      <c r="G30" s="13">
        <f t="shared" si="20"/>
        <v>0</v>
      </c>
      <c r="H30" s="14">
        <f t="shared" si="20"/>
        <v>0</v>
      </c>
      <c r="I30" s="46"/>
      <c r="J30" s="34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.25" customHeight="1">
      <c r="A31" s="51"/>
      <c r="B31" s="51"/>
      <c r="C31" s="51"/>
      <c r="D31" s="51"/>
      <c r="E31" s="51"/>
      <c r="F31" s="51"/>
      <c r="G31" s="51"/>
      <c r="H31" s="51"/>
      <c r="I31" s="18"/>
      <c r="J31" s="1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.75" customHeight="1">
      <c r="A32" s="34" t="s">
        <v>96</v>
      </c>
      <c r="B32" s="218" t="s">
        <v>115</v>
      </c>
      <c r="C32" s="219"/>
      <c r="D32" s="52">
        <v>0.05</v>
      </c>
      <c r="E32" s="13">
        <f t="shared" ref="E32:H32" si="21">E30+(E30*$D$32)</f>
        <v>0</v>
      </c>
      <c r="F32" s="13">
        <f t="shared" si="21"/>
        <v>0</v>
      </c>
      <c r="G32" s="13">
        <f t="shared" si="21"/>
        <v>0</v>
      </c>
      <c r="H32" s="14">
        <f t="shared" si="21"/>
        <v>0</v>
      </c>
      <c r="I32" s="46"/>
      <c r="J32" s="33" t="s">
        <v>127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2.75" customHeight="1">
      <c r="A33" s="53" t="s">
        <v>97</v>
      </c>
      <c r="B33" s="218" t="s">
        <v>116</v>
      </c>
      <c r="C33" s="219"/>
      <c r="D33" s="54">
        <v>0.25</v>
      </c>
      <c r="E33" s="13">
        <f t="shared" ref="E33:F33" si="22">E32*$D$33</f>
        <v>0</v>
      </c>
      <c r="F33" s="13">
        <f t="shared" si="22"/>
        <v>0</v>
      </c>
      <c r="G33" s="55">
        <f>(G32*$D$33)-(G32*$D$33)</f>
        <v>0</v>
      </c>
      <c r="H33" s="55">
        <f>(H32*$D$33)-(H32*$D$33)</f>
        <v>0</v>
      </c>
      <c r="I33" s="46"/>
      <c r="J33" s="33" t="s">
        <v>229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55" t="s">
        <v>98</v>
      </c>
      <c r="B34" s="223" t="s">
        <v>117</v>
      </c>
      <c r="C34" s="222"/>
      <c r="D34" s="219"/>
      <c r="E34" s="56">
        <f t="shared" ref="E34:H34" si="23">E32+E33</f>
        <v>0</v>
      </c>
      <c r="F34" s="56">
        <f t="shared" si="23"/>
        <v>0</v>
      </c>
      <c r="G34" s="56">
        <f t="shared" si="23"/>
        <v>0</v>
      </c>
      <c r="H34" s="57">
        <f t="shared" si="23"/>
        <v>0</v>
      </c>
      <c r="I34" s="58"/>
      <c r="J34" s="275" t="s">
        <v>128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30"/>
      <c r="B35" s="59" t="s">
        <v>118</v>
      </c>
      <c r="C35" s="60">
        <v>1</v>
      </c>
      <c r="D35" s="61">
        <v>10</v>
      </c>
      <c r="E35" s="56">
        <f t="shared" ref="E35:H35" si="24">E34/$C$35/$D$35</f>
        <v>0</v>
      </c>
      <c r="F35" s="56">
        <f t="shared" si="24"/>
        <v>0</v>
      </c>
      <c r="G35" s="56">
        <f t="shared" si="24"/>
        <v>0</v>
      </c>
      <c r="H35" s="57">
        <f t="shared" si="24"/>
        <v>0</v>
      </c>
      <c r="I35" s="58"/>
      <c r="J35" s="230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24"/>
      <c r="B36" s="225"/>
      <c r="C36" s="225"/>
      <c r="D36" s="225"/>
      <c r="E36" s="225"/>
      <c r="F36" s="225"/>
      <c r="G36" s="225"/>
      <c r="H36" s="226"/>
      <c r="I36" s="18"/>
      <c r="J36" s="19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27" t="s">
        <v>99</v>
      </c>
      <c r="B37" s="222"/>
      <c r="C37" s="222"/>
      <c r="D37" s="222"/>
      <c r="E37" s="222"/>
      <c r="F37" s="222"/>
      <c r="G37" s="222"/>
      <c r="H37" s="222"/>
      <c r="I37" s="222"/>
      <c r="J37" s="219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1.75" customHeight="1">
      <c r="A38" s="62" t="s">
        <v>100</v>
      </c>
      <c r="B38" s="218" t="s">
        <v>119</v>
      </c>
      <c r="C38" s="219"/>
      <c r="D38" s="63">
        <v>0.27</v>
      </c>
      <c r="E38" s="64">
        <f t="shared" ref="E38:H38" si="25">E35*$D$38</f>
        <v>0</v>
      </c>
      <c r="F38" s="64">
        <f t="shared" si="25"/>
        <v>0</v>
      </c>
      <c r="G38" s="64">
        <f t="shared" si="25"/>
        <v>0</v>
      </c>
      <c r="H38" s="65">
        <f t="shared" si="25"/>
        <v>0</v>
      </c>
      <c r="I38" s="46"/>
      <c r="J38" s="33" t="s">
        <v>173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48" customHeight="1">
      <c r="A39" s="62" t="s">
        <v>101</v>
      </c>
      <c r="B39" s="218" t="s">
        <v>120</v>
      </c>
      <c r="C39" s="219"/>
      <c r="D39" s="12">
        <v>0.25</v>
      </c>
      <c r="E39" s="64">
        <f t="shared" ref="E39:H39" si="26">E38*$D$39</f>
        <v>0</v>
      </c>
      <c r="F39" s="64">
        <f t="shared" si="26"/>
        <v>0</v>
      </c>
      <c r="G39" s="64">
        <f t="shared" si="26"/>
        <v>0</v>
      </c>
      <c r="H39" s="65">
        <f t="shared" si="26"/>
        <v>0</v>
      </c>
      <c r="I39" s="46"/>
      <c r="J39" s="33" t="s">
        <v>129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48" customHeight="1">
      <c r="A40" s="62" t="s">
        <v>102</v>
      </c>
      <c r="B40" s="218" t="s">
        <v>121</v>
      </c>
      <c r="C40" s="219"/>
      <c r="D40" s="54">
        <v>0.08</v>
      </c>
      <c r="E40" s="64">
        <f t="shared" ref="E40:H40" si="27">E38*$D$40</f>
        <v>0</v>
      </c>
      <c r="F40" s="64">
        <f t="shared" si="27"/>
        <v>0</v>
      </c>
      <c r="G40" s="64">
        <f t="shared" si="27"/>
        <v>0</v>
      </c>
      <c r="H40" s="65">
        <f t="shared" si="27"/>
        <v>0</v>
      </c>
      <c r="I40" s="46"/>
      <c r="J40" s="33" t="s">
        <v>130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60" customHeight="1">
      <c r="A41" s="62" t="s">
        <v>103</v>
      </c>
      <c r="B41" s="220" t="s">
        <v>122</v>
      </c>
      <c r="C41" s="219"/>
      <c r="D41" s="54">
        <v>0.15</v>
      </c>
      <c r="E41" s="64">
        <f t="shared" ref="E41:H41" si="28">E38*$D$41</f>
        <v>0</v>
      </c>
      <c r="F41" s="64">
        <f t="shared" si="28"/>
        <v>0</v>
      </c>
      <c r="G41" s="64">
        <f t="shared" si="28"/>
        <v>0</v>
      </c>
      <c r="H41" s="65">
        <f t="shared" si="28"/>
        <v>0</v>
      </c>
      <c r="I41" s="46"/>
      <c r="J41" s="33" t="s">
        <v>131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>
      <c r="A42" s="221" t="s">
        <v>104</v>
      </c>
      <c r="B42" s="222"/>
      <c r="C42" s="222"/>
      <c r="D42" s="219"/>
      <c r="E42" s="66">
        <f t="shared" ref="E42:H42" si="29">SUM(E38:E41)</f>
        <v>0</v>
      </c>
      <c r="F42" s="66">
        <f t="shared" si="29"/>
        <v>0</v>
      </c>
      <c r="G42" s="66">
        <f t="shared" si="29"/>
        <v>0</v>
      </c>
      <c r="H42" s="67">
        <f t="shared" si="29"/>
        <v>0</v>
      </c>
      <c r="I42" s="58"/>
      <c r="J42" s="68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59"/>
      <c r="B43" s="260"/>
      <c r="C43" s="260"/>
      <c r="D43" s="260"/>
      <c r="E43" s="260"/>
      <c r="F43" s="260"/>
      <c r="G43" s="260"/>
      <c r="H43" s="260"/>
      <c r="I43" s="260"/>
      <c r="J43" s="26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44"/>
      <c r="B44" s="262"/>
      <c r="C44" s="262"/>
      <c r="D44" s="262"/>
      <c r="E44" s="262"/>
      <c r="F44" s="262"/>
      <c r="G44" s="262"/>
      <c r="H44" s="262"/>
      <c r="I44" s="262"/>
      <c r="J44" s="245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27" t="s">
        <v>202</v>
      </c>
      <c r="B45" s="222"/>
      <c r="C45" s="222"/>
      <c r="D45" s="222"/>
      <c r="E45" s="222"/>
      <c r="F45" s="222"/>
      <c r="G45" s="222"/>
      <c r="H45" s="222"/>
      <c r="I45" s="222"/>
      <c r="J45" s="21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>
      <c r="A46" s="246" t="s">
        <v>240</v>
      </c>
      <c r="B46" s="25" t="s">
        <v>241</v>
      </c>
      <c r="C46" s="43">
        <v>0.33</v>
      </c>
      <c r="D46" s="44">
        <v>10</v>
      </c>
      <c r="E46" s="45">
        <f t="shared" ref="E46:H46" si="30">E24*$C46*$D46</f>
        <v>0</v>
      </c>
      <c r="F46" s="45">
        <f t="shared" si="30"/>
        <v>0</v>
      </c>
      <c r="G46" s="45">
        <f t="shared" si="30"/>
        <v>0</v>
      </c>
      <c r="H46" s="45">
        <f t="shared" si="30"/>
        <v>0</v>
      </c>
      <c r="I46" s="46"/>
      <c r="J46" s="342" t="s">
        <v>203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7.75" customHeight="1">
      <c r="A47" s="254"/>
      <c r="B47" s="47" t="s">
        <v>242</v>
      </c>
      <c r="C47" s="48">
        <f>100%-C46</f>
        <v>0.66999999999999993</v>
      </c>
      <c r="D47" s="49">
        <v>20</v>
      </c>
      <c r="E47" s="50">
        <f t="shared" ref="E47:H47" si="31">E24*$C47*$D47</f>
        <v>0</v>
      </c>
      <c r="F47" s="50">
        <f t="shared" si="31"/>
        <v>0</v>
      </c>
      <c r="G47" s="50">
        <f t="shared" si="31"/>
        <v>0</v>
      </c>
      <c r="H47" s="50">
        <f t="shared" si="31"/>
        <v>0</v>
      </c>
      <c r="I47" s="46"/>
      <c r="J47" s="34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9.75" customHeight="1">
      <c r="A48" s="34" t="s">
        <v>95</v>
      </c>
      <c r="B48" s="218" t="s">
        <v>11</v>
      </c>
      <c r="C48" s="222"/>
      <c r="D48" s="219"/>
      <c r="E48" s="13">
        <f t="shared" ref="E48:H48" si="32">E46+E47</f>
        <v>0</v>
      </c>
      <c r="F48" s="13">
        <f t="shared" si="32"/>
        <v>0</v>
      </c>
      <c r="G48" s="13">
        <f t="shared" si="32"/>
        <v>0</v>
      </c>
      <c r="H48" s="14">
        <f t="shared" si="32"/>
        <v>0</v>
      </c>
      <c r="I48" s="46"/>
      <c r="J48" s="34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95" customHeight="1">
      <c r="A49" s="51"/>
      <c r="B49" s="51"/>
      <c r="C49" s="51"/>
      <c r="D49" s="51"/>
      <c r="E49" s="51"/>
      <c r="F49" s="51"/>
      <c r="G49" s="51"/>
      <c r="H49" s="51"/>
      <c r="I49" s="18"/>
      <c r="J49" s="1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34" t="s">
        <v>96</v>
      </c>
      <c r="B50" s="218" t="s">
        <v>115</v>
      </c>
      <c r="C50" s="219"/>
      <c r="D50" s="52">
        <v>0.05</v>
      </c>
      <c r="E50" s="13">
        <f t="shared" ref="E50:H50" si="33">E48+(E48*$D$50)</f>
        <v>0</v>
      </c>
      <c r="F50" s="13">
        <f t="shared" si="33"/>
        <v>0</v>
      </c>
      <c r="G50" s="13">
        <f t="shared" si="33"/>
        <v>0</v>
      </c>
      <c r="H50" s="13">
        <f t="shared" si="33"/>
        <v>0</v>
      </c>
      <c r="I50" s="46"/>
      <c r="J50" s="3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7.75" customHeight="1">
      <c r="A51" s="53" t="s">
        <v>97</v>
      </c>
      <c r="B51" s="218" t="s">
        <v>116</v>
      </c>
      <c r="C51" s="219"/>
      <c r="D51" s="54">
        <v>0.25</v>
      </c>
      <c r="E51" s="13">
        <f t="shared" ref="E51:F51" si="34">E50*$D$51</f>
        <v>0</v>
      </c>
      <c r="F51" s="13">
        <f t="shared" si="34"/>
        <v>0</v>
      </c>
      <c r="G51" s="55">
        <f>(G50*$D$51)-(G50*$D$51)</f>
        <v>0</v>
      </c>
      <c r="H51" s="55">
        <f>(H50*$D$51)-(H50*$D$51)</f>
        <v>0</v>
      </c>
      <c r="I51" s="46"/>
      <c r="J51" s="6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55" t="s">
        <v>98</v>
      </c>
      <c r="B52" s="223" t="s">
        <v>117</v>
      </c>
      <c r="C52" s="222"/>
      <c r="D52" s="219"/>
      <c r="E52" s="56">
        <f t="shared" ref="E52:H52" si="35">E50+E51</f>
        <v>0</v>
      </c>
      <c r="F52" s="56">
        <f t="shared" si="35"/>
        <v>0</v>
      </c>
      <c r="G52" s="56">
        <f t="shared" si="35"/>
        <v>0</v>
      </c>
      <c r="H52" s="57">
        <f t="shared" si="35"/>
        <v>0</v>
      </c>
      <c r="I52" s="58"/>
      <c r="J52" s="70"/>
      <c r="K52" s="7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30"/>
      <c r="B53" s="59" t="s">
        <v>118</v>
      </c>
      <c r="C53" s="60">
        <v>1</v>
      </c>
      <c r="D53" s="61">
        <v>10</v>
      </c>
      <c r="E53" s="56">
        <f t="shared" ref="E53:H53" si="36">E52/$C$53/$D$53</f>
        <v>0</v>
      </c>
      <c r="F53" s="56">
        <f t="shared" si="36"/>
        <v>0</v>
      </c>
      <c r="G53" s="56">
        <f t="shared" si="36"/>
        <v>0</v>
      </c>
      <c r="H53" s="56">
        <f t="shared" si="36"/>
        <v>0</v>
      </c>
      <c r="I53" s="58"/>
      <c r="J53" s="70"/>
      <c r="K53" s="7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24"/>
      <c r="B54" s="225"/>
      <c r="C54" s="225"/>
      <c r="D54" s="225"/>
      <c r="E54" s="225"/>
      <c r="F54" s="225"/>
      <c r="G54" s="225"/>
      <c r="H54" s="226"/>
      <c r="I54" s="18"/>
      <c r="J54" s="19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27" t="s">
        <v>204</v>
      </c>
      <c r="B55" s="222"/>
      <c r="C55" s="222"/>
      <c r="D55" s="222"/>
      <c r="E55" s="222"/>
      <c r="F55" s="222"/>
      <c r="G55" s="222"/>
      <c r="H55" s="222"/>
      <c r="I55" s="222"/>
      <c r="J55" s="219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62" t="s">
        <v>243</v>
      </c>
      <c r="B56" s="218" t="s">
        <v>119</v>
      </c>
      <c r="C56" s="219"/>
      <c r="D56" s="63">
        <v>0.27</v>
      </c>
      <c r="E56" s="64">
        <f t="shared" ref="E56:H56" si="37">E53*$D$56</f>
        <v>0</v>
      </c>
      <c r="F56" s="64">
        <f t="shared" si="37"/>
        <v>0</v>
      </c>
      <c r="G56" s="64">
        <f t="shared" si="37"/>
        <v>0</v>
      </c>
      <c r="H56" s="64">
        <f t="shared" si="37"/>
        <v>0</v>
      </c>
      <c r="I56" s="46"/>
      <c r="J56" s="3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>
      <c r="A57" s="62" t="s">
        <v>101</v>
      </c>
      <c r="B57" s="218" t="s">
        <v>120</v>
      </c>
      <c r="C57" s="219"/>
      <c r="D57" s="12">
        <v>0.25</v>
      </c>
      <c r="E57" s="64">
        <f t="shared" ref="E57:H57" si="38">E56*$D$57</f>
        <v>0</v>
      </c>
      <c r="F57" s="64">
        <f t="shared" si="38"/>
        <v>0</v>
      </c>
      <c r="G57" s="64">
        <f t="shared" si="38"/>
        <v>0</v>
      </c>
      <c r="H57" s="64">
        <f t="shared" si="38"/>
        <v>0</v>
      </c>
      <c r="I57" s="46"/>
      <c r="J57" s="3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62" t="s">
        <v>102</v>
      </c>
      <c r="B58" s="218" t="s">
        <v>121</v>
      </c>
      <c r="C58" s="219"/>
      <c r="D58" s="54">
        <v>0.08</v>
      </c>
      <c r="E58" s="64">
        <f t="shared" ref="E58:H58" si="39">E56*$D$58</f>
        <v>0</v>
      </c>
      <c r="F58" s="64">
        <f t="shared" si="39"/>
        <v>0</v>
      </c>
      <c r="G58" s="64">
        <f t="shared" si="39"/>
        <v>0</v>
      </c>
      <c r="H58" s="64">
        <f t="shared" si="39"/>
        <v>0</v>
      </c>
      <c r="I58" s="46"/>
      <c r="J58" s="3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62" t="s">
        <v>103</v>
      </c>
      <c r="B59" s="220" t="s">
        <v>122</v>
      </c>
      <c r="C59" s="219"/>
      <c r="D59" s="54">
        <v>0.15</v>
      </c>
      <c r="E59" s="64">
        <f t="shared" ref="E59:H59" si="40">E56*$D$59</f>
        <v>0</v>
      </c>
      <c r="F59" s="64">
        <f t="shared" si="40"/>
        <v>0</v>
      </c>
      <c r="G59" s="64">
        <f t="shared" si="40"/>
        <v>0</v>
      </c>
      <c r="H59" s="64">
        <f t="shared" si="40"/>
        <v>0</v>
      </c>
      <c r="I59" s="46"/>
      <c r="J59" s="207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3.75">
      <c r="A60" s="221" t="s">
        <v>244</v>
      </c>
      <c r="B60" s="222"/>
      <c r="C60" s="222"/>
      <c r="D60" s="219"/>
      <c r="E60" s="66">
        <f t="shared" ref="E60:H60" si="41">SUM(E56:E59)</f>
        <v>0</v>
      </c>
      <c r="F60" s="66">
        <f t="shared" si="41"/>
        <v>0</v>
      </c>
      <c r="G60" s="66">
        <f t="shared" si="41"/>
        <v>0</v>
      </c>
      <c r="H60" s="67">
        <f t="shared" si="41"/>
        <v>0</v>
      </c>
      <c r="I60" s="142"/>
      <c r="J60" s="208" t="s">
        <v>205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72"/>
      <c r="C61" s="72"/>
      <c r="D61" s="73"/>
      <c r="E61" s="2"/>
      <c r="F61" s="2"/>
      <c r="G61" s="2"/>
      <c r="H61" s="2"/>
      <c r="I61" s="2"/>
      <c r="J61" s="206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72"/>
      <c r="C62" s="72"/>
      <c r="D62" s="7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95" customHeight="1">
      <c r="A63" s="140" t="s">
        <v>105</v>
      </c>
      <c r="B63" s="138" t="s">
        <v>12</v>
      </c>
      <c r="C63" s="72"/>
      <c r="D63" s="73"/>
      <c r="E63" s="2"/>
      <c r="F63" s="2"/>
      <c r="G63" s="2"/>
      <c r="H63" s="2"/>
      <c r="I63" s="2"/>
      <c r="J63" s="20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72"/>
      <c r="C64" s="72"/>
      <c r="D64" s="73"/>
      <c r="E64" s="2"/>
      <c r="F64" s="2"/>
      <c r="G64" s="2"/>
      <c r="H64" s="2"/>
      <c r="I64" s="2"/>
      <c r="J64" s="206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72"/>
      <c r="C65" s="72"/>
      <c r="D65" s="7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72"/>
      <c r="C66" s="72"/>
      <c r="D66" s="7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72"/>
      <c r="C67" s="72"/>
      <c r="D67" s="7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72"/>
      <c r="C68" s="72"/>
      <c r="D68" s="7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72"/>
      <c r="C69" s="72"/>
      <c r="D69" s="7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72"/>
      <c r="C70" s="72"/>
      <c r="D70" s="7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72"/>
      <c r="C71" s="72"/>
      <c r="D71" s="7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72"/>
      <c r="C72" s="72"/>
      <c r="D72" s="7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72"/>
      <c r="C73" s="72"/>
      <c r="D73" s="7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72"/>
      <c r="C74" s="72"/>
      <c r="D74" s="7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72"/>
      <c r="C75" s="72"/>
      <c r="D75" s="7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72"/>
      <c r="C76" s="72"/>
      <c r="D76" s="7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72"/>
      <c r="C77" s="72"/>
      <c r="D77" s="7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72"/>
      <c r="C78" s="72"/>
      <c r="D78" s="7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72"/>
      <c r="C79" s="72"/>
      <c r="D79" s="7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72"/>
      <c r="C80" s="72"/>
      <c r="D80" s="7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72"/>
      <c r="C81" s="72"/>
      <c r="D81" s="7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72"/>
      <c r="C82" s="72"/>
      <c r="D82" s="7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72"/>
      <c r="C83" s="72"/>
      <c r="D83" s="7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72"/>
      <c r="C84" s="72"/>
      <c r="D84" s="7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72"/>
      <c r="C85" s="72"/>
      <c r="D85" s="7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72"/>
      <c r="C86" s="72"/>
      <c r="D86" s="7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72"/>
      <c r="C87" s="72"/>
      <c r="D87" s="7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72"/>
      <c r="C88" s="72"/>
      <c r="D88" s="7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72"/>
      <c r="C89" s="72"/>
      <c r="D89" s="7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72"/>
      <c r="C90" s="72"/>
      <c r="D90" s="7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72"/>
      <c r="C91" s="72"/>
      <c r="D91" s="7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72"/>
      <c r="C92" s="72"/>
      <c r="D92" s="7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72"/>
      <c r="C93" s="72"/>
      <c r="D93" s="7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72"/>
      <c r="C94" s="72"/>
      <c r="D94" s="7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72"/>
      <c r="C95" s="72"/>
      <c r="D95" s="7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72"/>
      <c r="C96" s="72"/>
      <c r="D96" s="7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72"/>
      <c r="C97" s="72"/>
      <c r="D97" s="7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72"/>
      <c r="C98" s="72"/>
      <c r="D98" s="7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72"/>
      <c r="C99" s="72"/>
      <c r="D99" s="7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72"/>
      <c r="C100" s="72"/>
      <c r="D100" s="7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72"/>
      <c r="C101" s="72"/>
      <c r="D101" s="7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72"/>
      <c r="C102" s="72"/>
      <c r="D102" s="7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72"/>
      <c r="C103" s="72"/>
      <c r="D103" s="7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72"/>
      <c r="C104" s="72"/>
      <c r="D104" s="7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72"/>
      <c r="C105" s="72"/>
      <c r="D105" s="7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72"/>
      <c r="C106" s="72"/>
      <c r="D106" s="7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72"/>
      <c r="C107" s="72"/>
      <c r="D107" s="7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72"/>
      <c r="C108" s="72"/>
      <c r="D108" s="7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72"/>
      <c r="C109" s="72"/>
      <c r="D109" s="7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72"/>
      <c r="C110" s="72"/>
      <c r="D110" s="7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72"/>
      <c r="C111" s="72"/>
      <c r="D111" s="7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72"/>
      <c r="C112" s="72"/>
      <c r="D112" s="7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72"/>
      <c r="C113" s="72"/>
      <c r="D113" s="7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72"/>
      <c r="C114" s="72"/>
      <c r="D114" s="7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72"/>
      <c r="C115" s="72"/>
      <c r="D115" s="7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72"/>
      <c r="C116" s="72"/>
      <c r="D116" s="7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72"/>
      <c r="C117" s="72"/>
      <c r="D117" s="7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72"/>
      <c r="C118" s="72"/>
      <c r="D118" s="7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72"/>
      <c r="C119" s="72"/>
      <c r="D119" s="7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72"/>
      <c r="C120" s="72"/>
      <c r="D120" s="7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72"/>
      <c r="C121" s="72"/>
      <c r="D121" s="7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72"/>
      <c r="C122" s="72"/>
      <c r="D122" s="7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72"/>
      <c r="C123" s="72"/>
      <c r="D123" s="7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72"/>
      <c r="C124" s="72"/>
      <c r="D124" s="7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72"/>
      <c r="C125" s="72"/>
      <c r="D125" s="7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72"/>
      <c r="C126" s="72"/>
      <c r="D126" s="7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72"/>
      <c r="C127" s="72"/>
      <c r="D127" s="7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72"/>
      <c r="C128" s="72"/>
      <c r="D128" s="7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72"/>
      <c r="C129" s="72"/>
      <c r="D129" s="7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72"/>
      <c r="C130" s="72"/>
      <c r="D130" s="7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72"/>
      <c r="C131" s="72"/>
      <c r="D131" s="7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72"/>
      <c r="C132" s="72"/>
      <c r="D132" s="7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72"/>
      <c r="C133" s="72"/>
      <c r="D133" s="7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72"/>
      <c r="C134" s="72"/>
      <c r="D134" s="7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72"/>
      <c r="C135" s="72"/>
      <c r="D135" s="7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72"/>
      <c r="C136" s="72"/>
      <c r="D136" s="7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72"/>
      <c r="C137" s="72"/>
      <c r="D137" s="7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72"/>
      <c r="C138" s="72"/>
      <c r="D138" s="7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72"/>
      <c r="C139" s="72"/>
      <c r="D139" s="7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72"/>
      <c r="C140" s="72"/>
      <c r="D140" s="7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72"/>
      <c r="C141" s="72"/>
      <c r="D141" s="7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72"/>
      <c r="C142" s="72"/>
      <c r="D142" s="7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72"/>
      <c r="C143" s="72"/>
      <c r="D143" s="7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72"/>
      <c r="C144" s="72"/>
      <c r="D144" s="7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72"/>
      <c r="C145" s="72"/>
      <c r="D145" s="7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72"/>
      <c r="C146" s="72"/>
      <c r="D146" s="7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72"/>
      <c r="C147" s="72"/>
      <c r="D147" s="7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72"/>
      <c r="C148" s="72"/>
      <c r="D148" s="7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72"/>
      <c r="C149" s="72"/>
      <c r="D149" s="7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72"/>
      <c r="C150" s="72"/>
      <c r="D150" s="7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72"/>
      <c r="C151" s="72"/>
      <c r="D151" s="7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72"/>
      <c r="C152" s="72"/>
      <c r="D152" s="7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72"/>
      <c r="C153" s="72"/>
      <c r="D153" s="7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72"/>
      <c r="C154" s="72"/>
      <c r="D154" s="7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72"/>
      <c r="C155" s="72"/>
      <c r="D155" s="7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72"/>
      <c r="C156" s="72"/>
      <c r="D156" s="7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72"/>
      <c r="C157" s="72"/>
      <c r="D157" s="7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72"/>
      <c r="C158" s="72"/>
      <c r="D158" s="7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72"/>
      <c r="C159" s="72"/>
      <c r="D159" s="7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72"/>
      <c r="C160" s="72"/>
      <c r="D160" s="7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72"/>
      <c r="C161" s="72"/>
      <c r="D161" s="7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72"/>
      <c r="C162" s="72"/>
      <c r="D162" s="7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72"/>
      <c r="C163" s="72"/>
      <c r="D163" s="7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72"/>
      <c r="C164" s="72"/>
      <c r="D164" s="7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72"/>
      <c r="C165" s="72"/>
      <c r="D165" s="7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72"/>
      <c r="C166" s="72"/>
      <c r="D166" s="7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72"/>
      <c r="C167" s="72"/>
      <c r="D167" s="7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72"/>
      <c r="C168" s="72"/>
      <c r="D168" s="7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72"/>
      <c r="C169" s="72"/>
      <c r="D169" s="7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72"/>
      <c r="C170" s="72"/>
      <c r="D170" s="7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72"/>
      <c r="C171" s="72"/>
      <c r="D171" s="7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72"/>
      <c r="C172" s="72"/>
      <c r="D172" s="7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72"/>
      <c r="C173" s="72"/>
      <c r="D173" s="7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72"/>
      <c r="C174" s="72"/>
      <c r="D174" s="7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72"/>
      <c r="C175" s="72"/>
      <c r="D175" s="7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72"/>
      <c r="C176" s="72"/>
      <c r="D176" s="7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72"/>
      <c r="C177" s="72"/>
      <c r="D177" s="7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72"/>
      <c r="C178" s="72"/>
      <c r="D178" s="7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72"/>
      <c r="C179" s="72"/>
      <c r="D179" s="7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72"/>
      <c r="C180" s="72"/>
      <c r="D180" s="7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72"/>
      <c r="C181" s="72"/>
      <c r="D181" s="7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72"/>
      <c r="C182" s="72"/>
      <c r="D182" s="7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72"/>
      <c r="C183" s="72"/>
      <c r="D183" s="7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72"/>
      <c r="C184" s="72"/>
      <c r="D184" s="7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72"/>
      <c r="C185" s="72"/>
      <c r="D185" s="7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72"/>
      <c r="C186" s="72"/>
      <c r="D186" s="7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72"/>
      <c r="C187" s="72"/>
      <c r="D187" s="7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72"/>
      <c r="C188" s="72"/>
      <c r="D188" s="7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72"/>
      <c r="C189" s="72"/>
      <c r="D189" s="7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72"/>
      <c r="C190" s="72"/>
      <c r="D190" s="7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72"/>
      <c r="C191" s="72"/>
      <c r="D191" s="7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72"/>
      <c r="C192" s="72"/>
      <c r="D192" s="7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72"/>
      <c r="C193" s="72"/>
      <c r="D193" s="7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72"/>
      <c r="C194" s="72"/>
      <c r="D194" s="7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72"/>
      <c r="C195" s="72"/>
      <c r="D195" s="7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72"/>
      <c r="C196" s="72"/>
      <c r="D196" s="7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72"/>
      <c r="C197" s="72"/>
      <c r="D197" s="7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72"/>
      <c r="C198" s="72"/>
      <c r="D198" s="7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72"/>
      <c r="C199" s="72"/>
      <c r="D199" s="7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72"/>
      <c r="C200" s="72"/>
      <c r="D200" s="7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72"/>
      <c r="C201" s="72"/>
      <c r="D201" s="7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72"/>
      <c r="C202" s="72"/>
      <c r="D202" s="7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72"/>
      <c r="C203" s="72"/>
      <c r="D203" s="7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72"/>
      <c r="C204" s="72"/>
      <c r="D204" s="7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72"/>
      <c r="C205" s="72"/>
      <c r="D205" s="7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72"/>
      <c r="C206" s="72"/>
      <c r="D206" s="7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72"/>
      <c r="C207" s="72"/>
      <c r="D207" s="7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72"/>
      <c r="C208" s="72"/>
      <c r="D208" s="7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72"/>
      <c r="C209" s="72"/>
      <c r="D209" s="7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72"/>
      <c r="C210" s="72"/>
      <c r="D210" s="7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72"/>
      <c r="C211" s="72"/>
      <c r="D211" s="7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72"/>
      <c r="C212" s="72"/>
      <c r="D212" s="7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72"/>
      <c r="C213" s="72"/>
      <c r="D213" s="7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72"/>
      <c r="C214" s="72"/>
      <c r="D214" s="7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72"/>
      <c r="C215" s="72"/>
      <c r="D215" s="7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72"/>
      <c r="C216" s="72"/>
      <c r="D216" s="7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72"/>
      <c r="C217" s="72"/>
      <c r="D217" s="7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72"/>
      <c r="C218" s="72"/>
      <c r="D218" s="7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72"/>
      <c r="C219" s="72"/>
      <c r="D219" s="7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72"/>
      <c r="C220" s="72"/>
      <c r="D220" s="7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72"/>
      <c r="C221" s="72"/>
      <c r="D221" s="7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72"/>
      <c r="C222" s="72"/>
      <c r="D222" s="7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72"/>
      <c r="C223" s="72"/>
      <c r="D223" s="7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72"/>
      <c r="C224" s="72"/>
      <c r="D224" s="7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72"/>
      <c r="C225" s="72"/>
      <c r="D225" s="7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72"/>
      <c r="C226" s="72"/>
      <c r="D226" s="7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72"/>
      <c r="C227" s="72"/>
      <c r="D227" s="7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72"/>
      <c r="C228" s="72"/>
      <c r="D228" s="7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72"/>
      <c r="C229" s="72"/>
      <c r="D229" s="7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72"/>
      <c r="C230" s="72"/>
      <c r="D230" s="7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72"/>
      <c r="C231" s="72"/>
      <c r="D231" s="7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72"/>
      <c r="C232" s="72"/>
      <c r="D232" s="7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72"/>
      <c r="C233" s="72"/>
      <c r="D233" s="7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72"/>
      <c r="C234" s="72"/>
      <c r="D234" s="7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72"/>
      <c r="C235" s="72"/>
      <c r="D235" s="7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72"/>
      <c r="C236" s="72"/>
      <c r="D236" s="7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72"/>
      <c r="C237" s="72"/>
      <c r="D237" s="7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72"/>
      <c r="C238" s="72"/>
      <c r="D238" s="7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72"/>
      <c r="C239" s="72"/>
      <c r="D239" s="7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72"/>
      <c r="C240" s="72"/>
      <c r="D240" s="7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72"/>
      <c r="C241" s="72"/>
      <c r="D241" s="7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72"/>
      <c r="C242" s="72"/>
      <c r="D242" s="7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74"/>
      <c r="C243" s="74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74"/>
      <c r="C244" s="74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74"/>
      <c r="C245" s="74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74"/>
      <c r="C246" s="74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74"/>
      <c r="C247" s="74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74"/>
      <c r="C248" s="74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74"/>
      <c r="C249" s="74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74"/>
      <c r="C250" s="74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74"/>
      <c r="C251" s="74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74"/>
      <c r="C252" s="74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74"/>
      <c r="C253" s="74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74"/>
      <c r="C254" s="74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74"/>
      <c r="C255" s="74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74"/>
      <c r="C256" s="74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74"/>
      <c r="C257" s="74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74"/>
      <c r="C258" s="74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74"/>
      <c r="C259" s="74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74"/>
      <c r="C260" s="74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74"/>
      <c r="C261" s="74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74"/>
      <c r="C262" s="74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74"/>
      <c r="C263" s="74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74"/>
      <c r="C264" s="74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74"/>
      <c r="C265" s="74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74"/>
      <c r="C266" s="74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74"/>
      <c r="C267" s="74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74"/>
      <c r="C268" s="74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74"/>
      <c r="C269" s="74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74"/>
      <c r="C270" s="74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74"/>
      <c r="C271" s="74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74"/>
      <c r="C272" s="74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74"/>
      <c r="C273" s="74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74"/>
      <c r="C274" s="74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74"/>
      <c r="C275" s="74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74"/>
      <c r="C276" s="74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74"/>
      <c r="C277" s="74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74"/>
      <c r="C278" s="74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74"/>
      <c r="C279" s="74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74"/>
      <c r="C280" s="74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74"/>
      <c r="C281" s="74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74"/>
      <c r="C282" s="74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74"/>
      <c r="C283" s="74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74"/>
      <c r="C284" s="74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74"/>
      <c r="C285" s="74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74"/>
      <c r="C286" s="74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74"/>
      <c r="C287" s="74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74"/>
      <c r="C288" s="74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74"/>
      <c r="C289" s="74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74"/>
      <c r="C290" s="74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74"/>
      <c r="C291" s="74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74"/>
      <c r="C292" s="74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74"/>
      <c r="C293" s="74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74"/>
      <c r="C294" s="74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74"/>
      <c r="C295" s="74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74"/>
      <c r="C296" s="74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74"/>
      <c r="C297" s="74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74"/>
      <c r="C298" s="74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74"/>
      <c r="C299" s="74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74"/>
      <c r="C300" s="74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74"/>
      <c r="C301" s="74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74"/>
      <c r="C302" s="74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74"/>
      <c r="C303" s="74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74"/>
      <c r="C304" s="74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74"/>
      <c r="C305" s="74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74"/>
      <c r="C306" s="74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74"/>
      <c r="C307" s="74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74"/>
      <c r="C308" s="74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74"/>
      <c r="C309" s="74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74"/>
      <c r="C310" s="74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74"/>
      <c r="C311" s="74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74"/>
      <c r="C312" s="74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74"/>
      <c r="C313" s="74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74"/>
      <c r="C314" s="74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74"/>
      <c r="C315" s="74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74"/>
      <c r="C316" s="74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74"/>
      <c r="C317" s="74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74"/>
      <c r="C318" s="74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74"/>
      <c r="C319" s="74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74"/>
      <c r="C320" s="74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74"/>
      <c r="C321" s="74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74"/>
      <c r="C322" s="74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74"/>
      <c r="C323" s="74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74"/>
      <c r="C324" s="74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74"/>
      <c r="C325" s="74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74"/>
      <c r="C326" s="74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74"/>
      <c r="C327" s="74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74"/>
      <c r="C328" s="74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74"/>
      <c r="C329" s="74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74"/>
      <c r="C330" s="74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74"/>
      <c r="C331" s="74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74"/>
      <c r="C332" s="74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74"/>
      <c r="C333" s="74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74"/>
      <c r="C334" s="74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74"/>
      <c r="C335" s="74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74"/>
      <c r="C336" s="74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74"/>
      <c r="C337" s="74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74"/>
      <c r="C338" s="74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74"/>
      <c r="C339" s="74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74"/>
      <c r="C340" s="74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74"/>
      <c r="C341" s="74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74"/>
      <c r="C342" s="74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74"/>
      <c r="C343" s="74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74"/>
      <c r="C344" s="74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74"/>
      <c r="C345" s="74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74"/>
      <c r="C346" s="74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74"/>
      <c r="C347" s="74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74"/>
      <c r="C348" s="74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74"/>
      <c r="C349" s="74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74"/>
      <c r="C350" s="74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74"/>
      <c r="C351" s="74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74"/>
      <c r="C352" s="74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74"/>
      <c r="C353" s="74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74"/>
      <c r="C354" s="74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74"/>
      <c r="C355" s="74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74"/>
      <c r="C356" s="74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74"/>
      <c r="C357" s="74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74"/>
      <c r="C358" s="74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74"/>
      <c r="C359" s="74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74"/>
      <c r="C360" s="74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74"/>
      <c r="C361" s="74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74"/>
      <c r="C362" s="74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74"/>
      <c r="C363" s="74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74"/>
      <c r="C364" s="74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74"/>
      <c r="C365" s="74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74"/>
      <c r="C366" s="74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74"/>
      <c r="C367" s="74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74"/>
      <c r="C368" s="74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74"/>
      <c r="C369" s="74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74"/>
      <c r="C370" s="74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74"/>
      <c r="C371" s="74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74"/>
      <c r="C372" s="74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74"/>
      <c r="C373" s="74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74"/>
      <c r="C374" s="74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74"/>
      <c r="C375" s="74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74"/>
      <c r="C376" s="74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74"/>
      <c r="C377" s="74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74"/>
      <c r="C378" s="74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74"/>
      <c r="C379" s="74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74"/>
      <c r="C380" s="74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74"/>
      <c r="C381" s="74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74"/>
      <c r="C382" s="74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74"/>
      <c r="C383" s="74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74"/>
      <c r="C384" s="74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74"/>
      <c r="C385" s="74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74"/>
      <c r="C386" s="74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74"/>
      <c r="C387" s="74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74"/>
      <c r="C388" s="74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74"/>
      <c r="C389" s="74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74"/>
      <c r="C390" s="74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74"/>
      <c r="C391" s="74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74"/>
      <c r="C392" s="74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74"/>
      <c r="C393" s="74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74"/>
      <c r="C394" s="74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74"/>
      <c r="C395" s="74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74"/>
      <c r="C396" s="74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74"/>
      <c r="C397" s="74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74"/>
      <c r="C398" s="74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74"/>
      <c r="C399" s="74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74"/>
      <c r="C400" s="74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74"/>
      <c r="C401" s="74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74"/>
      <c r="C402" s="74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74"/>
      <c r="C403" s="74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74"/>
      <c r="C404" s="74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74"/>
      <c r="C405" s="74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74"/>
      <c r="C406" s="74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74"/>
      <c r="C407" s="74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74"/>
      <c r="C408" s="74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74"/>
      <c r="C409" s="74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74"/>
      <c r="C410" s="74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74"/>
      <c r="C411" s="74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74"/>
      <c r="C412" s="74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74"/>
      <c r="C413" s="74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74"/>
      <c r="C414" s="74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74"/>
      <c r="C415" s="74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74"/>
      <c r="C416" s="74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74"/>
      <c r="C417" s="74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74"/>
      <c r="C418" s="74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74"/>
      <c r="C419" s="74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74"/>
      <c r="C420" s="74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74"/>
      <c r="C421" s="74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74"/>
      <c r="C422" s="74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74"/>
      <c r="C423" s="74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74"/>
      <c r="C424" s="74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74"/>
      <c r="C425" s="74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74"/>
      <c r="C426" s="74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74"/>
      <c r="C427" s="74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74"/>
      <c r="C428" s="74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74"/>
      <c r="C429" s="74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74"/>
      <c r="C430" s="74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74"/>
      <c r="C431" s="74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74"/>
      <c r="C432" s="74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74"/>
      <c r="C433" s="74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74"/>
      <c r="C434" s="74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74"/>
      <c r="C435" s="74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74"/>
      <c r="C436" s="74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74"/>
      <c r="C437" s="74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74"/>
      <c r="C438" s="74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74"/>
      <c r="C439" s="74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74"/>
      <c r="C440" s="74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74"/>
      <c r="C441" s="74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74"/>
      <c r="C442" s="74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74"/>
      <c r="C443" s="74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74"/>
      <c r="C444" s="74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74"/>
      <c r="C445" s="74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74"/>
      <c r="C446" s="74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74"/>
      <c r="C447" s="74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74"/>
      <c r="C448" s="74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74"/>
      <c r="C449" s="74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74"/>
      <c r="C450" s="74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74"/>
      <c r="C451" s="74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74"/>
      <c r="C452" s="74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74"/>
      <c r="C453" s="74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74"/>
      <c r="C454" s="74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74"/>
      <c r="C455" s="74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74"/>
      <c r="C456" s="74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74"/>
      <c r="C457" s="74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74"/>
      <c r="C458" s="74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74"/>
      <c r="C459" s="74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74"/>
      <c r="C460" s="74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74"/>
      <c r="C461" s="74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74"/>
      <c r="C462" s="74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74"/>
      <c r="C463" s="74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74"/>
      <c r="C464" s="74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74"/>
      <c r="C465" s="74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74"/>
      <c r="C466" s="74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74"/>
      <c r="C467" s="74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74"/>
      <c r="C468" s="74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74"/>
      <c r="C469" s="74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74"/>
      <c r="C470" s="74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74"/>
      <c r="C471" s="74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74"/>
      <c r="C472" s="74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74"/>
      <c r="C473" s="74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74"/>
      <c r="C474" s="74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74"/>
      <c r="C475" s="74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74"/>
      <c r="C476" s="74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74"/>
      <c r="C477" s="74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74"/>
      <c r="C478" s="74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74"/>
      <c r="C479" s="74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74"/>
      <c r="C480" s="74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74"/>
      <c r="C481" s="74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74"/>
      <c r="C482" s="74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74"/>
      <c r="C483" s="74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74"/>
      <c r="C484" s="74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74"/>
      <c r="C485" s="74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74"/>
      <c r="C486" s="74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74"/>
      <c r="C487" s="74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74"/>
      <c r="C488" s="74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74"/>
      <c r="C489" s="74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74"/>
      <c r="C490" s="74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74"/>
      <c r="C491" s="74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74"/>
      <c r="C492" s="74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74"/>
      <c r="C493" s="74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74"/>
      <c r="C494" s="74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74"/>
      <c r="C495" s="74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74"/>
      <c r="C496" s="74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74"/>
      <c r="C497" s="74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74"/>
      <c r="C498" s="74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74"/>
      <c r="C499" s="74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74"/>
      <c r="C500" s="74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74"/>
      <c r="C501" s="74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74"/>
      <c r="C502" s="74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74"/>
      <c r="C503" s="74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74"/>
      <c r="C504" s="74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74"/>
      <c r="C505" s="74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74"/>
      <c r="C506" s="74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74"/>
      <c r="C507" s="74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74"/>
      <c r="C508" s="74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74"/>
      <c r="C509" s="74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74"/>
      <c r="C510" s="74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74"/>
      <c r="C511" s="74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74"/>
      <c r="C512" s="74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74"/>
      <c r="C513" s="74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74"/>
      <c r="C514" s="74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74"/>
      <c r="C515" s="74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74"/>
      <c r="C516" s="74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74"/>
      <c r="C517" s="74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74"/>
      <c r="C518" s="74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74"/>
      <c r="C519" s="74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74"/>
      <c r="C520" s="74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74"/>
      <c r="C521" s="74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74"/>
      <c r="C522" s="74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74"/>
      <c r="C523" s="74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74"/>
      <c r="C524" s="74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74"/>
      <c r="C525" s="74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74"/>
      <c r="C526" s="74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74"/>
      <c r="C527" s="74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74"/>
      <c r="C528" s="74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74"/>
      <c r="C529" s="74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74"/>
      <c r="C530" s="74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74"/>
      <c r="C531" s="74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74"/>
      <c r="C532" s="74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74"/>
      <c r="C533" s="74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74"/>
      <c r="C534" s="74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74"/>
      <c r="C535" s="74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74"/>
      <c r="C536" s="74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74"/>
      <c r="C537" s="74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74"/>
      <c r="C538" s="74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74"/>
      <c r="C539" s="74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74"/>
      <c r="C540" s="74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74"/>
      <c r="C541" s="74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74"/>
      <c r="C542" s="74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74"/>
      <c r="C543" s="74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74"/>
      <c r="C544" s="74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74"/>
      <c r="C545" s="74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74"/>
      <c r="C546" s="74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74"/>
      <c r="C547" s="74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74"/>
      <c r="C548" s="74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74"/>
      <c r="C549" s="74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74"/>
      <c r="C550" s="74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74"/>
      <c r="C551" s="74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74"/>
      <c r="C552" s="74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74"/>
      <c r="C553" s="74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74"/>
      <c r="C554" s="74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74"/>
      <c r="C555" s="74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74"/>
      <c r="C556" s="74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74"/>
      <c r="C557" s="74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74"/>
      <c r="C558" s="74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74"/>
      <c r="C559" s="74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74"/>
      <c r="C560" s="74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74"/>
      <c r="C561" s="74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74"/>
      <c r="C562" s="74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74"/>
      <c r="C563" s="74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74"/>
      <c r="C564" s="74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74"/>
      <c r="C565" s="74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74"/>
      <c r="C566" s="74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74"/>
      <c r="C567" s="74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74"/>
      <c r="C568" s="74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74"/>
      <c r="C569" s="74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74"/>
      <c r="C570" s="74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74"/>
      <c r="C571" s="74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74"/>
      <c r="C572" s="74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74"/>
      <c r="C573" s="74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74"/>
      <c r="C574" s="74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74"/>
      <c r="C575" s="74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74"/>
      <c r="C576" s="74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74"/>
      <c r="C577" s="74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74"/>
      <c r="C578" s="74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74"/>
      <c r="C579" s="74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74"/>
      <c r="C580" s="74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74"/>
      <c r="C581" s="74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74"/>
      <c r="C582" s="74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74"/>
      <c r="C583" s="74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74"/>
      <c r="C584" s="74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74"/>
      <c r="C585" s="74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74"/>
      <c r="C586" s="74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74"/>
      <c r="C587" s="74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74"/>
      <c r="C588" s="74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74"/>
      <c r="C589" s="74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74"/>
      <c r="C590" s="74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74"/>
      <c r="C591" s="74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74"/>
      <c r="C592" s="74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74"/>
      <c r="C593" s="74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74"/>
      <c r="C594" s="74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74"/>
      <c r="C595" s="74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74"/>
      <c r="C596" s="74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74"/>
      <c r="C597" s="74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74"/>
      <c r="C598" s="74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74"/>
      <c r="C599" s="74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74"/>
      <c r="C600" s="74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74"/>
      <c r="C601" s="74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74"/>
      <c r="C602" s="74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74"/>
      <c r="C603" s="74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74"/>
      <c r="C604" s="74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74"/>
      <c r="C605" s="74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74"/>
      <c r="C606" s="74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74"/>
      <c r="C607" s="74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74"/>
      <c r="C608" s="74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74"/>
      <c r="C609" s="74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74"/>
      <c r="C610" s="74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74"/>
      <c r="C611" s="74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74"/>
      <c r="C612" s="74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74"/>
      <c r="C613" s="74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74"/>
      <c r="C614" s="74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74"/>
      <c r="C615" s="74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74"/>
      <c r="C616" s="74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74"/>
      <c r="C617" s="74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74"/>
      <c r="C618" s="74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74"/>
      <c r="C619" s="74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74"/>
      <c r="C620" s="74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74"/>
      <c r="C621" s="74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74"/>
      <c r="C622" s="74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74"/>
      <c r="C623" s="74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74"/>
      <c r="C624" s="74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74"/>
      <c r="C625" s="74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74"/>
      <c r="C626" s="74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74"/>
      <c r="C627" s="74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74"/>
      <c r="C628" s="74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74"/>
      <c r="C629" s="74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74"/>
      <c r="C630" s="74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74"/>
      <c r="C631" s="74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74"/>
      <c r="C632" s="74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74"/>
      <c r="C633" s="74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74"/>
      <c r="C634" s="74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74"/>
      <c r="C635" s="74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74"/>
      <c r="C636" s="74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74"/>
      <c r="C637" s="74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74"/>
      <c r="C638" s="74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74"/>
      <c r="C639" s="74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74"/>
      <c r="C640" s="74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74"/>
      <c r="C641" s="74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74"/>
      <c r="C642" s="74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74"/>
      <c r="C643" s="74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74"/>
      <c r="C644" s="74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74"/>
      <c r="C645" s="74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74"/>
      <c r="C646" s="74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74"/>
      <c r="C647" s="74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74"/>
      <c r="C648" s="74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74"/>
      <c r="C649" s="74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74"/>
      <c r="C650" s="74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74"/>
      <c r="C651" s="74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74"/>
      <c r="C652" s="74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74"/>
      <c r="C653" s="74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74"/>
      <c r="C654" s="74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74"/>
      <c r="C655" s="74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74"/>
      <c r="C656" s="74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74"/>
      <c r="C657" s="74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74"/>
      <c r="C658" s="74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74"/>
      <c r="C659" s="74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74"/>
      <c r="C660" s="74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74"/>
      <c r="C661" s="74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74"/>
      <c r="C662" s="74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74"/>
      <c r="C663" s="74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74"/>
      <c r="C664" s="74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74"/>
      <c r="C665" s="74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74"/>
      <c r="C666" s="74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74"/>
      <c r="C667" s="74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74"/>
      <c r="C668" s="74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74"/>
      <c r="C669" s="74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74"/>
      <c r="C670" s="74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74"/>
      <c r="C671" s="74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74"/>
      <c r="C672" s="74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74"/>
      <c r="C673" s="74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74"/>
      <c r="C674" s="74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74"/>
      <c r="C675" s="74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74"/>
      <c r="C676" s="74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74"/>
      <c r="C677" s="74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74"/>
      <c r="C678" s="74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74"/>
      <c r="C679" s="74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74"/>
      <c r="C680" s="74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74"/>
      <c r="C681" s="74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74"/>
      <c r="C682" s="74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74"/>
      <c r="C683" s="74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74"/>
      <c r="C684" s="74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74"/>
      <c r="C685" s="74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74"/>
      <c r="C686" s="74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74"/>
      <c r="C687" s="74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74"/>
      <c r="C688" s="74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74"/>
      <c r="C689" s="74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74"/>
      <c r="C690" s="74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74"/>
      <c r="C691" s="74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74"/>
      <c r="C692" s="74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74"/>
      <c r="C693" s="74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74"/>
      <c r="C694" s="74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74"/>
      <c r="C695" s="74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74"/>
      <c r="C696" s="74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74"/>
      <c r="C697" s="74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74"/>
      <c r="C698" s="74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74"/>
      <c r="C699" s="74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74"/>
      <c r="C700" s="74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74"/>
      <c r="C701" s="74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74"/>
      <c r="C702" s="74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74"/>
      <c r="C703" s="74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74"/>
      <c r="C704" s="74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74"/>
      <c r="C705" s="74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74"/>
      <c r="C706" s="74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74"/>
      <c r="C707" s="74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74"/>
      <c r="C708" s="74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74"/>
      <c r="C709" s="74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74"/>
      <c r="C710" s="74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74"/>
      <c r="C711" s="74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74"/>
      <c r="C712" s="74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74"/>
      <c r="C713" s="74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74"/>
      <c r="C714" s="74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74"/>
      <c r="C715" s="74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74"/>
      <c r="C716" s="74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74"/>
      <c r="C717" s="74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74"/>
      <c r="C718" s="74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74"/>
      <c r="C719" s="74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74"/>
      <c r="C720" s="74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74"/>
      <c r="C721" s="74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74"/>
      <c r="C722" s="74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74"/>
      <c r="C723" s="74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74"/>
      <c r="C724" s="74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74"/>
      <c r="C725" s="74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74"/>
      <c r="C726" s="74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74"/>
      <c r="C727" s="74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74"/>
      <c r="C728" s="74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74"/>
      <c r="C729" s="74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74"/>
      <c r="C730" s="74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74"/>
      <c r="C731" s="74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74"/>
      <c r="C732" s="74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74"/>
      <c r="C733" s="74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74"/>
      <c r="C734" s="74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74"/>
      <c r="C735" s="74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74"/>
      <c r="C736" s="74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74"/>
      <c r="C737" s="74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74"/>
      <c r="C738" s="74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74"/>
      <c r="C739" s="74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74"/>
      <c r="C740" s="74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74"/>
      <c r="C741" s="74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74"/>
      <c r="C742" s="74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74"/>
      <c r="C743" s="74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74"/>
      <c r="C744" s="74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74"/>
      <c r="C745" s="74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74"/>
      <c r="C746" s="74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74"/>
      <c r="C747" s="74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74"/>
      <c r="C748" s="74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74"/>
      <c r="C749" s="74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74"/>
      <c r="C750" s="74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74"/>
      <c r="C751" s="74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74"/>
      <c r="C752" s="74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74"/>
      <c r="C753" s="74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74"/>
      <c r="C754" s="74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74"/>
      <c r="C755" s="74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74"/>
      <c r="C756" s="74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74"/>
      <c r="C757" s="74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74"/>
      <c r="C758" s="74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74"/>
      <c r="C759" s="74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74"/>
      <c r="C760" s="74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74"/>
      <c r="C761" s="74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74"/>
      <c r="C762" s="74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74"/>
      <c r="C763" s="74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74"/>
      <c r="C764" s="74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74"/>
      <c r="C765" s="74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74"/>
      <c r="C766" s="74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74"/>
      <c r="C767" s="74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74"/>
      <c r="C768" s="74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74"/>
      <c r="C769" s="74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74"/>
      <c r="C770" s="74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74"/>
      <c r="C771" s="74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74"/>
      <c r="C772" s="74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74"/>
      <c r="C773" s="74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74"/>
      <c r="C774" s="74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74"/>
      <c r="C775" s="74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74"/>
      <c r="C776" s="74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74"/>
      <c r="C777" s="74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74"/>
      <c r="C778" s="74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74"/>
      <c r="C779" s="74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74"/>
      <c r="C780" s="74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74"/>
      <c r="C781" s="74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74"/>
      <c r="C782" s="74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74"/>
      <c r="C783" s="74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74"/>
      <c r="C784" s="74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74"/>
      <c r="C785" s="74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74"/>
      <c r="C786" s="74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74"/>
      <c r="C787" s="74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74"/>
      <c r="C788" s="74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74"/>
      <c r="C789" s="74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74"/>
      <c r="C790" s="74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74"/>
      <c r="C791" s="74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74"/>
      <c r="C792" s="74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74"/>
      <c r="C793" s="74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74"/>
      <c r="C794" s="74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74"/>
      <c r="C795" s="74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74"/>
      <c r="C796" s="74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74"/>
      <c r="C797" s="74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74"/>
      <c r="C798" s="74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74"/>
      <c r="C799" s="74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74"/>
      <c r="C800" s="74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74"/>
      <c r="C801" s="74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74"/>
      <c r="C802" s="74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74"/>
      <c r="C803" s="74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74"/>
      <c r="C804" s="74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74"/>
      <c r="C805" s="74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74"/>
      <c r="C806" s="74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74"/>
      <c r="C807" s="74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74"/>
      <c r="C808" s="74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74"/>
      <c r="C809" s="74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74"/>
      <c r="C810" s="74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74"/>
      <c r="C811" s="74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74"/>
      <c r="C812" s="74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74"/>
      <c r="C813" s="74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74"/>
      <c r="C814" s="74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74"/>
      <c r="C815" s="74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74"/>
      <c r="C816" s="74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74"/>
      <c r="C817" s="74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74"/>
      <c r="C818" s="74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74"/>
      <c r="C819" s="74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74"/>
      <c r="C820" s="74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74"/>
      <c r="C821" s="74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74"/>
      <c r="C822" s="74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74"/>
      <c r="C823" s="74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74"/>
      <c r="C824" s="74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74"/>
      <c r="C825" s="74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74"/>
      <c r="C826" s="74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74"/>
      <c r="C827" s="74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74"/>
      <c r="C828" s="74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74"/>
      <c r="C829" s="74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74"/>
      <c r="C830" s="74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74"/>
      <c r="C831" s="74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74"/>
      <c r="C832" s="74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74"/>
      <c r="C833" s="74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74"/>
      <c r="C834" s="74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74"/>
      <c r="C835" s="74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74"/>
      <c r="C836" s="74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74"/>
      <c r="C837" s="74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74"/>
      <c r="C838" s="74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74"/>
      <c r="C839" s="74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74"/>
      <c r="C840" s="74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74"/>
      <c r="C841" s="74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74"/>
      <c r="C842" s="74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74"/>
      <c r="C843" s="74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74"/>
      <c r="C844" s="74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74"/>
      <c r="C845" s="74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74"/>
      <c r="C846" s="74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74"/>
      <c r="C847" s="74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74"/>
      <c r="C848" s="74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74"/>
      <c r="C849" s="74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74"/>
      <c r="C850" s="74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74"/>
      <c r="C851" s="74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74"/>
      <c r="C852" s="74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74"/>
      <c r="C853" s="74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74"/>
      <c r="C854" s="74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74"/>
      <c r="C855" s="74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74"/>
      <c r="C856" s="74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74"/>
      <c r="C857" s="74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74"/>
      <c r="C858" s="74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74"/>
      <c r="C859" s="74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74"/>
      <c r="C860" s="74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74"/>
      <c r="C861" s="74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74"/>
      <c r="C862" s="74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74"/>
      <c r="C863" s="74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74"/>
      <c r="C864" s="74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74"/>
      <c r="C865" s="74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74"/>
      <c r="C866" s="74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74"/>
      <c r="C867" s="74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74"/>
      <c r="C868" s="74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74"/>
      <c r="C869" s="74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74"/>
      <c r="C870" s="74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74"/>
      <c r="C871" s="74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74"/>
      <c r="C872" s="74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74"/>
      <c r="C873" s="74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74"/>
      <c r="C874" s="74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74"/>
      <c r="C875" s="74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74"/>
      <c r="C876" s="74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74"/>
      <c r="C877" s="74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74"/>
      <c r="C878" s="74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74"/>
      <c r="C879" s="74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74"/>
      <c r="C880" s="74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74"/>
      <c r="C881" s="74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74"/>
      <c r="C882" s="74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74"/>
      <c r="C883" s="74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74"/>
      <c r="C884" s="74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74"/>
      <c r="C885" s="74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74"/>
      <c r="C886" s="74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74"/>
      <c r="C887" s="74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74"/>
      <c r="C888" s="74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74"/>
      <c r="C889" s="74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74"/>
      <c r="C890" s="74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74"/>
      <c r="C891" s="74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74"/>
      <c r="C892" s="74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74"/>
      <c r="C893" s="74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74"/>
      <c r="C894" s="74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74"/>
      <c r="C895" s="74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74"/>
      <c r="C896" s="74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74"/>
      <c r="C897" s="74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74"/>
      <c r="C898" s="74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74"/>
      <c r="C899" s="74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74"/>
      <c r="C900" s="74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74"/>
      <c r="C901" s="74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74"/>
      <c r="C902" s="74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74"/>
      <c r="C903" s="74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74"/>
      <c r="C904" s="74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74"/>
      <c r="C905" s="74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74"/>
      <c r="C906" s="74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74"/>
      <c r="C907" s="74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74"/>
      <c r="C908" s="74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74"/>
      <c r="C909" s="74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74"/>
      <c r="C910" s="74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74"/>
      <c r="C911" s="74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74"/>
      <c r="C912" s="74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74"/>
      <c r="C913" s="74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74"/>
      <c r="C914" s="74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74"/>
      <c r="C915" s="74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74"/>
      <c r="C916" s="74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74"/>
      <c r="C917" s="74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74"/>
      <c r="C918" s="74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74"/>
      <c r="C919" s="74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74"/>
      <c r="C920" s="74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74"/>
      <c r="C921" s="74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74"/>
      <c r="C922" s="74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74"/>
      <c r="C923" s="74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74"/>
      <c r="C924" s="74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74"/>
      <c r="C925" s="74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74"/>
      <c r="C926" s="74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74"/>
      <c r="C927" s="74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74"/>
      <c r="C928" s="74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74"/>
      <c r="C929" s="74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74"/>
      <c r="C930" s="74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74"/>
      <c r="C931" s="74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74"/>
      <c r="C932" s="74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74"/>
      <c r="C933" s="74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74"/>
      <c r="C934" s="74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74"/>
      <c r="C935" s="74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74"/>
      <c r="C936" s="74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74"/>
      <c r="C937" s="74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74"/>
      <c r="C938" s="74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74"/>
      <c r="C939" s="74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74"/>
      <c r="C940" s="74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74"/>
      <c r="C941" s="74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74"/>
      <c r="C942" s="74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74"/>
      <c r="C943" s="74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74"/>
      <c r="C944" s="74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74"/>
      <c r="C945" s="74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74"/>
      <c r="C946" s="74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74"/>
      <c r="C947" s="74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74"/>
      <c r="C948" s="74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74"/>
      <c r="C949" s="74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74"/>
      <c r="C950" s="74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74"/>
      <c r="C951" s="74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74"/>
      <c r="C952" s="74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74"/>
      <c r="C953" s="74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74"/>
      <c r="C954" s="74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74"/>
      <c r="C955" s="74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74"/>
      <c r="C956" s="74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74"/>
      <c r="C957" s="74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74"/>
      <c r="C958" s="74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74"/>
      <c r="C959" s="74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74"/>
      <c r="C960" s="74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74"/>
      <c r="C961" s="74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74"/>
      <c r="C962" s="74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74"/>
      <c r="C963" s="74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74"/>
      <c r="C964" s="74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74"/>
      <c r="C965" s="74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74"/>
      <c r="C966" s="74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74"/>
      <c r="C967" s="74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74"/>
      <c r="C968" s="74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74"/>
      <c r="C969" s="74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74"/>
      <c r="C970" s="74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74"/>
      <c r="C971" s="74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74"/>
      <c r="C972" s="74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74"/>
      <c r="C973" s="74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74"/>
      <c r="C974" s="74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74"/>
      <c r="C975" s="74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74"/>
      <c r="C976" s="74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74"/>
      <c r="C977" s="74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74"/>
      <c r="C978" s="74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74"/>
      <c r="C979" s="74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74"/>
      <c r="C980" s="74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74"/>
      <c r="C981" s="74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74"/>
      <c r="C982" s="74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74"/>
      <c r="C983" s="74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74"/>
      <c r="C984" s="74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74"/>
      <c r="C985" s="74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74"/>
      <c r="C986" s="74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74"/>
      <c r="C987" s="74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74"/>
      <c r="C988" s="74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74"/>
      <c r="C989" s="74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74"/>
      <c r="C990" s="74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74"/>
      <c r="C991" s="74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74"/>
      <c r="C992" s="74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74"/>
      <c r="C993" s="74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74"/>
      <c r="C994" s="74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74"/>
      <c r="C995" s="74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74"/>
      <c r="C996" s="74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74"/>
      <c r="C997" s="74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74"/>
      <c r="C998" s="74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74"/>
      <c r="C999" s="74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74">
    <mergeCell ref="B24:C25"/>
    <mergeCell ref="B30:D30"/>
    <mergeCell ref="B16:C17"/>
    <mergeCell ref="B18:C18"/>
    <mergeCell ref="B19:C19"/>
    <mergeCell ref="B20:C21"/>
    <mergeCell ref="B22:C23"/>
    <mergeCell ref="B38:C38"/>
    <mergeCell ref="B39:C39"/>
    <mergeCell ref="B40:C40"/>
    <mergeCell ref="B41:C41"/>
    <mergeCell ref="I22:I23"/>
    <mergeCell ref="I24:I25"/>
    <mergeCell ref="A26:H26"/>
    <mergeCell ref="A27:J27"/>
    <mergeCell ref="A36:H36"/>
    <mergeCell ref="J24:J25"/>
    <mergeCell ref="J28:J30"/>
    <mergeCell ref="J34:J35"/>
    <mergeCell ref="B32:C32"/>
    <mergeCell ref="B33:C33"/>
    <mergeCell ref="A34:A35"/>
    <mergeCell ref="B34:D34"/>
    <mergeCell ref="A1:G1"/>
    <mergeCell ref="B2:D2"/>
    <mergeCell ref="B3:C3"/>
    <mergeCell ref="I3:I7"/>
    <mergeCell ref="J3:J7"/>
    <mergeCell ref="B4:C4"/>
    <mergeCell ref="B5:C5"/>
    <mergeCell ref="A46:A47"/>
    <mergeCell ref="A52:A53"/>
    <mergeCell ref="D6:D7"/>
    <mergeCell ref="A8:H8"/>
    <mergeCell ref="I9:I10"/>
    <mergeCell ref="B15:C15"/>
    <mergeCell ref="A42:D42"/>
    <mergeCell ref="A45:J45"/>
    <mergeCell ref="B48:D48"/>
    <mergeCell ref="A43:J44"/>
    <mergeCell ref="A13:A14"/>
    <mergeCell ref="A16:A17"/>
    <mergeCell ref="A18:A19"/>
    <mergeCell ref="A20:A25"/>
    <mergeCell ref="A28:A29"/>
    <mergeCell ref="A37:J37"/>
    <mergeCell ref="J9:J10"/>
    <mergeCell ref="A11:H11"/>
    <mergeCell ref="A12:J12"/>
    <mergeCell ref="J13:J14"/>
    <mergeCell ref="A6:A7"/>
    <mergeCell ref="B6:C7"/>
    <mergeCell ref="A9:A10"/>
    <mergeCell ref="B9:C10"/>
    <mergeCell ref="D9:D10"/>
    <mergeCell ref="B13:C14"/>
    <mergeCell ref="J46:J48"/>
    <mergeCell ref="I13:I14"/>
    <mergeCell ref="I16:I17"/>
    <mergeCell ref="J16:J17"/>
    <mergeCell ref="I18:I19"/>
    <mergeCell ref="J18:J19"/>
    <mergeCell ref="I20:I21"/>
    <mergeCell ref="J20:J23"/>
    <mergeCell ref="B58:C58"/>
    <mergeCell ref="B59:C59"/>
    <mergeCell ref="A60:D60"/>
    <mergeCell ref="B50:C50"/>
    <mergeCell ref="B51:C51"/>
    <mergeCell ref="B52:D52"/>
    <mergeCell ref="A54:H54"/>
    <mergeCell ref="A55:J55"/>
    <mergeCell ref="B56:C56"/>
    <mergeCell ref="B57:C57"/>
  </mergeCells>
  <hyperlinks>
    <hyperlink ref="B63" r:id="rId1" xr:uid="{00000000-0004-0000-0000-000000000000}"/>
  </hyperlinks>
  <pageMargins left="0.7" right="0.7" top="0.75" bottom="0.75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EB0D-5EB8-4B4D-B493-AB2D2454BC38}">
  <sheetPr>
    <tabColor rgb="FF0070C0"/>
  </sheetPr>
  <dimension ref="A1:Z970"/>
  <sheetViews>
    <sheetView workbookViewId="0">
      <selection activeCell="E20" sqref="E20:H20"/>
    </sheetView>
  </sheetViews>
  <sheetFormatPr defaultColWidth="12.625" defaultRowHeight="15" customHeight="1"/>
  <cols>
    <col min="1" max="1" width="39.125" style="153" customWidth="1"/>
    <col min="2" max="2" width="46.625" style="153" customWidth="1"/>
    <col min="3" max="3" width="5.875" style="153" customWidth="1"/>
    <col min="4" max="4" width="6.125" style="153" customWidth="1"/>
    <col min="5" max="5" width="8.75" style="153" customWidth="1"/>
    <col min="6" max="8" width="9.75" style="153" customWidth="1"/>
    <col min="9" max="9" width="13" style="153" customWidth="1"/>
    <col min="10" max="10" width="52.375" style="153" customWidth="1"/>
    <col min="11" max="26" width="8.875" style="153" customWidth="1"/>
    <col min="27" max="16384" width="12.625" style="153"/>
  </cols>
  <sheetData>
    <row r="1" spans="1:26" ht="43.5" customHeight="1">
      <c r="A1" s="308" t="s">
        <v>178</v>
      </c>
      <c r="B1" s="309"/>
      <c r="C1" s="309"/>
      <c r="D1" s="309"/>
      <c r="E1" s="309"/>
      <c r="F1" s="309"/>
      <c r="G1" s="309"/>
      <c r="H1" s="151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6" ht="38.25">
      <c r="A2" s="139" t="s">
        <v>83</v>
      </c>
      <c r="B2" s="310" t="s">
        <v>106</v>
      </c>
      <c r="C2" s="311"/>
      <c r="D2" s="312"/>
      <c r="E2" s="154">
        <v>2023</v>
      </c>
      <c r="F2" s="154">
        <v>2024</v>
      </c>
      <c r="G2" s="154">
        <v>2025</v>
      </c>
      <c r="H2" s="154">
        <v>2026</v>
      </c>
      <c r="I2" s="4" t="s">
        <v>179</v>
      </c>
      <c r="J2" s="4" t="s">
        <v>225</v>
      </c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ht="24" customHeight="1">
      <c r="A3" s="6" t="s">
        <v>86</v>
      </c>
      <c r="B3" s="269" t="s">
        <v>107</v>
      </c>
      <c r="C3" s="245"/>
      <c r="D3" s="156"/>
      <c r="E3" s="157"/>
      <c r="F3" s="158">
        <f t="shared" ref="F3:H3" si="0">E3+E3*$D$3</f>
        <v>0</v>
      </c>
      <c r="G3" s="158">
        <f t="shared" si="0"/>
        <v>0</v>
      </c>
      <c r="H3" s="158">
        <f t="shared" si="0"/>
        <v>0</v>
      </c>
      <c r="I3" s="313"/>
      <c r="J3" s="271" t="s">
        <v>269</v>
      </c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ht="14.25">
      <c r="A4" s="80" t="s">
        <v>134</v>
      </c>
      <c r="B4" s="315" t="s">
        <v>132</v>
      </c>
      <c r="C4" s="219"/>
      <c r="D4" s="156"/>
      <c r="E4" s="158">
        <f t="shared" ref="E4:H4" si="1">E3*$D$4</f>
        <v>0</v>
      </c>
      <c r="F4" s="158">
        <f t="shared" si="1"/>
        <v>0</v>
      </c>
      <c r="G4" s="158">
        <f t="shared" si="1"/>
        <v>0</v>
      </c>
      <c r="H4" s="158">
        <f t="shared" si="1"/>
        <v>0</v>
      </c>
      <c r="I4" s="314"/>
      <c r="J4" s="229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24">
      <c r="A5" s="11" t="s">
        <v>133</v>
      </c>
      <c r="B5" s="273" t="s">
        <v>198</v>
      </c>
      <c r="C5" s="219"/>
      <c r="D5" s="159"/>
      <c r="E5" s="160">
        <f t="shared" ref="E5:H5" si="2">E4*$D$5</f>
        <v>0</v>
      </c>
      <c r="F5" s="160">
        <f t="shared" si="2"/>
        <v>0</v>
      </c>
      <c r="G5" s="160">
        <f t="shared" si="2"/>
        <v>0</v>
      </c>
      <c r="H5" s="160">
        <f t="shared" si="2"/>
        <v>0</v>
      </c>
      <c r="I5" s="314"/>
      <c r="J5" s="229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:26" ht="18.600000000000001" customHeight="1">
      <c r="A6" s="316" t="s">
        <v>135</v>
      </c>
      <c r="B6" s="318" t="s">
        <v>194</v>
      </c>
      <c r="C6" s="319"/>
      <c r="D6" s="320"/>
      <c r="E6" s="158">
        <f t="shared" ref="E6:H6" si="3">E5*E7</f>
        <v>0</v>
      </c>
      <c r="F6" s="158">
        <f t="shared" si="3"/>
        <v>0</v>
      </c>
      <c r="G6" s="158">
        <f t="shared" si="3"/>
        <v>0</v>
      </c>
      <c r="H6" s="158">
        <f t="shared" si="3"/>
        <v>0</v>
      </c>
      <c r="I6" s="314"/>
      <c r="J6" s="229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:26" ht="22.5" customHeight="1">
      <c r="A7" s="317"/>
      <c r="B7" s="319"/>
      <c r="C7" s="319"/>
      <c r="D7" s="293"/>
      <c r="E7" s="156"/>
      <c r="F7" s="161">
        <f t="shared" ref="F7:H7" si="4">E7+$D$6</f>
        <v>0</v>
      </c>
      <c r="G7" s="161">
        <f t="shared" si="4"/>
        <v>0</v>
      </c>
      <c r="H7" s="161">
        <f t="shared" si="4"/>
        <v>0</v>
      </c>
      <c r="I7" s="293"/>
      <c r="J7" s="230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</row>
    <row r="8" spans="1:26" ht="14.25">
      <c r="A8" s="305"/>
      <c r="B8" s="281"/>
      <c r="C8" s="281"/>
      <c r="D8" s="281"/>
      <c r="E8" s="281"/>
      <c r="F8" s="281"/>
      <c r="G8" s="281"/>
      <c r="H8" s="279"/>
      <c r="I8" s="162"/>
      <c r="J8" s="19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:26" ht="16.5" customHeight="1">
      <c r="A9" s="306" t="s">
        <v>136</v>
      </c>
      <c r="B9" s="277" t="s">
        <v>195</v>
      </c>
      <c r="C9" s="243"/>
      <c r="D9" s="307"/>
      <c r="E9" s="160">
        <f t="shared" ref="E9:H9" si="5">E$6*E10</f>
        <v>0</v>
      </c>
      <c r="F9" s="160">
        <f t="shared" si="5"/>
        <v>0</v>
      </c>
      <c r="G9" s="160">
        <f t="shared" si="5"/>
        <v>0</v>
      </c>
      <c r="H9" s="160">
        <f t="shared" si="5"/>
        <v>0</v>
      </c>
      <c r="I9" s="292" t="s">
        <v>1</v>
      </c>
      <c r="J9" s="236" t="s">
        <v>268</v>
      </c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</row>
    <row r="10" spans="1:26" ht="16.5" customHeight="1">
      <c r="A10" s="230"/>
      <c r="B10" s="244"/>
      <c r="C10" s="245"/>
      <c r="D10" s="293"/>
      <c r="E10" s="164"/>
      <c r="F10" s="165">
        <f t="shared" ref="F10:H10" si="6">E10+$D$9</f>
        <v>0</v>
      </c>
      <c r="G10" s="165">
        <f t="shared" si="6"/>
        <v>0</v>
      </c>
      <c r="H10" s="165">
        <f t="shared" si="6"/>
        <v>0</v>
      </c>
      <c r="I10" s="293"/>
      <c r="J10" s="230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ht="14.25">
      <c r="A11" s="302"/>
      <c r="B11" s="281"/>
      <c r="C11" s="281"/>
      <c r="D11" s="281"/>
      <c r="E11" s="281"/>
      <c r="F11" s="281"/>
      <c r="G11" s="281"/>
      <c r="H11" s="279"/>
      <c r="I11" s="162"/>
      <c r="J11" s="19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ht="15.75" customHeight="1">
      <c r="A12" s="223" t="s">
        <v>84</v>
      </c>
      <c r="B12" s="222"/>
      <c r="C12" s="222"/>
      <c r="D12" s="222"/>
      <c r="E12" s="222"/>
      <c r="F12" s="222"/>
      <c r="G12" s="222"/>
      <c r="H12" s="222"/>
      <c r="I12" s="222"/>
      <c r="J12" s="219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ht="14.1" customHeight="1">
      <c r="A13" s="263" t="s">
        <v>85</v>
      </c>
      <c r="B13" s="253" t="s">
        <v>110</v>
      </c>
      <c r="C13" s="243"/>
      <c r="D13" s="166" t="s">
        <v>2</v>
      </c>
      <c r="E13" s="167">
        <v>0</v>
      </c>
      <c r="F13" s="167">
        <v>0</v>
      </c>
      <c r="G13" s="167">
        <v>0</v>
      </c>
      <c r="H13" s="168">
        <v>0</v>
      </c>
      <c r="I13" s="292" t="s">
        <v>3</v>
      </c>
      <c r="J13" s="303" t="s">
        <v>123</v>
      </c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ht="22.5" customHeight="1">
      <c r="A14" s="254"/>
      <c r="B14" s="244"/>
      <c r="C14" s="245"/>
      <c r="D14" s="169" t="s">
        <v>4</v>
      </c>
      <c r="E14" s="170" t="str">
        <f t="shared" ref="E14:H14" si="7">IF(E13=0,"0%",+E13/E9)</f>
        <v>0%</v>
      </c>
      <c r="F14" s="170" t="str">
        <f t="shared" si="7"/>
        <v>0%</v>
      </c>
      <c r="G14" s="170" t="str">
        <f t="shared" si="7"/>
        <v>0%</v>
      </c>
      <c r="H14" s="170" t="str">
        <f t="shared" si="7"/>
        <v>0%</v>
      </c>
      <c r="I14" s="293"/>
      <c r="J14" s="304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ht="45">
      <c r="A15" s="30" t="s">
        <v>90</v>
      </c>
      <c r="B15" s="218" t="s">
        <v>111</v>
      </c>
      <c r="C15" s="219"/>
      <c r="D15" s="172"/>
      <c r="E15" s="173">
        <f t="shared" ref="E15:H15" si="8">E9*$D$15</f>
        <v>0</v>
      </c>
      <c r="F15" s="173">
        <f t="shared" si="8"/>
        <v>0</v>
      </c>
      <c r="G15" s="173">
        <f t="shared" si="8"/>
        <v>0</v>
      </c>
      <c r="H15" s="173">
        <f t="shared" si="8"/>
        <v>0</v>
      </c>
      <c r="I15" s="174" t="s">
        <v>5</v>
      </c>
      <c r="J15" s="33" t="s">
        <v>124</v>
      </c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ht="17.25" customHeight="1">
      <c r="A16" s="263" t="s">
        <v>91</v>
      </c>
      <c r="B16" s="253" t="s">
        <v>112</v>
      </c>
      <c r="C16" s="243"/>
      <c r="D16" s="171" t="s">
        <v>2</v>
      </c>
      <c r="E16" s="176">
        <f t="shared" ref="E16:H16" si="9">E13+E15</f>
        <v>0</v>
      </c>
      <c r="F16" s="176">
        <f t="shared" si="9"/>
        <v>0</v>
      </c>
      <c r="G16" s="176">
        <f t="shared" si="9"/>
        <v>0</v>
      </c>
      <c r="H16" s="176">
        <f t="shared" si="9"/>
        <v>0</v>
      </c>
      <c r="I16" s="292" t="s">
        <v>6</v>
      </c>
      <c r="J16" s="297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ht="17.25" customHeight="1">
      <c r="A17" s="254"/>
      <c r="B17" s="244"/>
      <c r="C17" s="245"/>
      <c r="D17" s="169" t="s">
        <v>4</v>
      </c>
      <c r="E17" s="177" t="str">
        <f t="shared" ref="E17:H17" si="10">IF(E16=0,"",+E16/E9)</f>
        <v/>
      </c>
      <c r="F17" s="177" t="str">
        <f t="shared" si="10"/>
        <v/>
      </c>
      <c r="G17" s="177" t="str">
        <f t="shared" si="10"/>
        <v/>
      </c>
      <c r="H17" s="177" t="str">
        <f t="shared" si="10"/>
        <v/>
      </c>
      <c r="I17" s="293"/>
      <c r="J17" s="298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ht="15" customHeight="1">
      <c r="A18" s="264" t="s">
        <v>137</v>
      </c>
      <c r="B18" s="223" t="s">
        <v>113</v>
      </c>
      <c r="C18" s="219"/>
      <c r="D18" s="178" t="s">
        <v>2</v>
      </c>
      <c r="E18" s="179">
        <f t="shared" ref="E18:H18" si="11">E9-E16</f>
        <v>0</v>
      </c>
      <c r="F18" s="179">
        <f t="shared" si="11"/>
        <v>0</v>
      </c>
      <c r="G18" s="179">
        <f t="shared" si="11"/>
        <v>0</v>
      </c>
      <c r="H18" s="179">
        <f t="shared" si="11"/>
        <v>0</v>
      </c>
      <c r="I18" s="299" t="s">
        <v>7</v>
      </c>
      <c r="J18" s="300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ht="15" customHeight="1">
      <c r="A19" s="230"/>
      <c r="B19" s="223" t="s">
        <v>114</v>
      </c>
      <c r="C19" s="219"/>
      <c r="D19" s="178" t="s">
        <v>4</v>
      </c>
      <c r="E19" s="180" t="str">
        <f t="shared" ref="E19:H19" si="12">IF(E18=0,"",+E18/E9)</f>
        <v/>
      </c>
      <c r="F19" s="180" t="str">
        <f t="shared" si="12"/>
        <v/>
      </c>
      <c r="G19" s="180" t="str">
        <f t="shared" si="12"/>
        <v/>
      </c>
      <c r="H19" s="180" t="str">
        <f t="shared" si="12"/>
        <v/>
      </c>
      <c r="I19" s="293"/>
      <c r="J19" s="301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ht="17.25" customHeight="1">
      <c r="A20" s="246" t="s">
        <v>92</v>
      </c>
      <c r="B20" s="277" t="s">
        <v>196</v>
      </c>
      <c r="C20" s="243"/>
      <c r="D20" s="171" t="s">
        <v>2</v>
      </c>
      <c r="E20" s="181"/>
      <c r="F20" s="181"/>
      <c r="G20" s="181"/>
      <c r="H20" s="181"/>
      <c r="I20" s="292" t="s">
        <v>8</v>
      </c>
      <c r="J20" s="294" t="s">
        <v>125</v>
      </c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ht="17.25" customHeight="1">
      <c r="A21" s="229"/>
      <c r="B21" s="244"/>
      <c r="C21" s="245"/>
      <c r="D21" s="171" t="s">
        <v>4</v>
      </c>
      <c r="E21" s="177" t="str">
        <f t="shared" ref="E21:H21" si="13">IF(E20=0,"",+E20/E9)</f>
        <v/>
      </c>
      <c r="F21" s="177" t="str">
        <f t="shared" si="13"/>
        <v/>
      </c>
      <c r="G21" s="177" t="str">
        <f t="shared" si="13"/>
        <v/>
      </c>
      <c r="H21" s="177" t="str">
        <f t="shared" si="13"/>
        <v/>
      </c>
      <c r="I21" s="293"/>
      <c r="J21" s="295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ht="17.25" customHeight="1">
      <c r="A22" s="229"/>
      <c r="B22" s="253" t="s">
        <v>197</v>
      </c>
      <c r="C22" s="243"/>
      <c r="D22" s="171" t="s">
        <v>2</v>
      </c>
      <c r="E22" s="176">
        <f t="shared" ref="E22:H22" si="14">E20+E16</f>
        <v>0</v>
      </c>
      <c r="F22" s="176">
        <f t="shared" si="14"/>
        <v>0</v>
      </c>
      <c r="G22" s="176">
        <f t="shared" si="14"/>
        <v>0</v>
      </c>
      <c r="H22" s="176">
        <f t="shared" si="14"/>
        <v>0</v>
      </c>
      <c r="I22" s="292" t="s">
        <v>9</v>
      </c>
      <c r="J22" s="295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ht="17.25" customHeight="1">
      <c r="A23" s="229"/>
      <c r="B23" s="244"/>
      <c r="C23" s="245"/>
      <c r="D23" s="171" t="s">
        <v>4</v>
      </c>
      <c r="E23" s="177" t="str">
        <f t="shared" ref="E23:H23" si="15">IF(E22=0,"",+E22/E9)</f>
        <v/>
      </c>
      <c r="F23" s="177" t="str">
        <f t="shared" si="15"/>
        <v/>
      </c>
      <c r="G23" s="177" t="str">
        <f t="shared" si="15"/>
        <v/>
      </c>
      <c r="H23" s="177" t="str">
        <f t="shared" si="15"/>
        <v/>
      </c>
      <c r="I23" s="293"/>
      <c r="J23" s="296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ht="17.25" customHeight="1">
      <c r="A24" s="229"/>
      <c r="B24" s="277" t="s">
        <v>201</v>
      </c>
      <c r="C24" s="243"/>
      <c r="D24" s="171" t="s">
        <v>2</v>
      </c>
      <c r="E24" s="176">
        <f t="shared" ref="E24:H24" si="16">E9-E22</f>
        <v>0</v>
      </c>
      <c r="F24" s="176">
        <f t="shared" si="16"/>
        <v>0</v>
      </c>
      <c r="G24" s="176">
        <f t="shared" si="16"/>
        <v>0</v>
      </c>
      <c r="H24" s="176">
        <f t="shared" si="16"/>
        <v>0</v>
      </c>
      <c r="I24" s="292" t="s">
        <v>10</v>
      </c>
      <c r="J24" s="294" t="s">
        <v>205</v>
      </c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ht="17.25" customHeight="1">
      <c r="A25" s="230"/>
      <c r="B25" s="244"/>
      <c r="C25" s="245"/>
      <c r="D25" s="171" t="s">
        <v>4</v>
      </c>
      <c r="E25" s="177" t="str">
        <f t="shared" ref="E25:H25" si="17">IF(E24=0,"",+E24/E9)</f>
        <v/>
      </c>
      <c r="F25" s="177" t="str">
        <f t="shared" si="17"/>
        <v/>
      </c>
      <c r="G25" s="177" t="str">
        <f t="shared" si="17"/>
        <v/>
      </c>
      <c r="H25" s="177" t="str">
        <f t="shared" si="17"/>
        <v/>
      </c>
      <c r="I25" s="293"/>
      <c r="J25" s="295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ht="14.25">
      <c r="A26" s="283"/>
      <c r="B26" s="281"/>
      <c r="C26" s="281"/>
      <c r="D26" s="281"/>
      <c r="E26" s="281"/>
      <c r="F26" s="281"/>
      <c r="G26" s="281"/>
      <c r="H26" s="279"/>
      <c r="I26" s="162"/>
      <c r="J26" s="19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ht="14.1" customHeight="1">
      <c r="A27" s="223" t="s">
        <v>93</v>
      </c>
      <c r="B27" s="222"/>
      <c r="C27" s="222"/>
      <c r="D27" s="222"/>
      <c r="E27" s="222"/>
      <c r="F27" s="222"/>
      <c r="G27" s="222"/>
      <c r="H27" s="222"/>
      <c r="I27" s="222"/>
      <c r="J27" s="219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ht="36">
      <c r="A28" s="171" t="s">
        <v>209</v>
      </c>
      <c r="B28" s="285" t="s">
        <v>210</v>
      </c>
      <c r="C28" s="279"/>
      <c r="D28" s="182">
        <v>1</v>
      </c>
      <c r="E28" s="183">
        <f t="shared" ref="E28:H28" si="18">E20*$D28</f>
        <v>0</v>
      </c>
      <c r="F28" s="183">
        <f t="shared" si="18"/>
        <v>0</v>
      </c>
      <c r="G28" s="183">
        <f t="shared" si="18"/>
        <v>0</v>
      </c>
      <c r="H28" s="183">
        <f t="shared" si="18"/>
        <v>0</v>
      </c>
      <c r="I28" s="174"/>
      <c r="J28" s="339" t="s">
        <v>126</v>
      </c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ht="8.25" customHeight="1">
      <c r="A29" s="185"/>
      <c r="B29" s="185"/>
      <c r="C29" s="185"/>
      <c r="D29" s="185"/>
      <c r="E29" s="185"/>
      <c r="F29" s="185"/>
      <c r="G29" s="185"/>
      <c r="H29" s="185"/>
      <c r="I29" s="162"/>
      <c r="J29" s="340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</row>
    <row r="30" spans="1:26" ht="24.75" customHeight="1">
      <c r="A30" s="186" t="s">
        <v>211</v>
      </c>
      <c r="B30" s="285" t="s">
        <v>213</v>
      </c>
      <c r="C30" s="279"/>
      <c r="D30" s="187">
        <v>0.05</v>
      </c>
      <c r="E30" s="188">
        <f t="shared" ref="E30:H30" si="19">E28+(E28*$D$30)</f>
        <v>0</v>
      </c>
      <c r="F30" s="188">
        <f t="shared" si="19"/>
        <v>0</v>
      </c>
      <c r="G30" s="188">
        <f t="shared" si="19"/>
        <v>0</v>
      </c>
      <c r="H30" s="188">
        <f t="shared" si="19"/>
        <v>0</v>
      </c>
      <c r="I30" s="174"/>
      <c r="J30" s="189" t="s">
        <v>226</v>
      </c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ht="33.75">
      <c r="A31" s="190" t="s">
        <v>212</v>
      </c>
      <c r="B31" s="285" t="s">
        <v>214</v>
      </c>
      <c r="C31" s="279"/>
      <c r="D31" s="191">
        <v>0.25</v>
      </c>
      <c r="E31" s="188">
        <f t="shared" ref="E31:F31" si="20">E30*$D$31</f>
        <v>0</v>
      </c>
      <c r="F31" s="188">
        <f t="shared" si="20"/>
        <v>0</v>
      </c>
      <c r="G31" s="192">
        <f t="shared" ref="G31:H31" si="21">(G30*$D$31)-(G30*$D$31)</f>
        <v>0</v>
      </c>
      <c r="H31" s="192">
        <f t="shared" si="21"/>
        <v>0</v>
      </c>
      <c r="I31" s="174"/>
      <c r="J31" s="189" t="s">
        <v>228</v>
      </c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ht="36">
      <c r="A32" s="193" t="s">
        <v>215</v>
      </c>
      <c r="B32" s="282" t="s">
        <v>216</v>
      </c>
      <c r="C32" s="281"/>
      <c r="D32" s="279"/>
      <c r="E32" s="194">
        <f t="shared" ref="E32:H32" si="22">E30+E31</f>
        <v>0</v>
      </c>
      <c r="F32" s="194">
        <f t="shared" si="22"/>
        <v>0</v>
      </c>
      <c r="G32" s="194">
        <f t="shared" si="22"/>
        <v>0</v>
      </c>
      <c r="H32" s="194">
        <f t="shared" si="22"/>
        <v>0</v>
      </c>
      <c r="I32" s="195"/>
      <c r="J32" s="196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</row>
    <row r="33" spans="1:26" ht="14.25">
      <c r="A33" s="283"/>
      <c r="B33" s="281"/>
      <c r="C33" s="281"/>
      <c r="D33" s="281"/>
      <c r="E33" s="281"/>
      <c r="F33" s="281"/>
      <c r="G33" s="281"/>
      <c r="H33" s="279"/>
      <c r="I33" s="162"/>
      <c r="J33" s="163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</row>
    <row r="34" spans="1:26" ht="14.25">
      <c r="A34" s="284" t="s">
        <v>99</v>
      </c>
      <c r="B34" s="222"/>
      <c r="C34" s="222"/>
      <c r="D34" s="222"/>
      <c r="E34" s="222"/>
      <c r="F34" s="222"/>
      <c r="G34" s="222"/>
      <c r="H34" s="222"/>
      <c r="I34" s="222"/>
      <c r="J34" s="219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</row>
    <row r="35" spans="1:26" ht="35.25" customHeight="1">
      <c r="A35" s="186" t="s">
        <v>217</v>
      </c>
      <c r="B35" s="285" t="s">
        <v>231</v>
      </c>
      <c r="C35" s="279"/>
      <c r="D35" s="197">
        <v>0.64</v>
      </c>
      <c r="E35" s="198">
        <f t="shared" ref="E35:H35" si="23">E32*$D$35</f>
        <v>0</v>
      </c>
      <c r="F35" s="198">
        <f t="shared" si="23"/>
        <v>0</v>
      </c>
      <c r="G35" s="198">
        <f t="shared" si="23"/>
        <v>0</v>
      </c>
      <c r="H35" s="198">
        <f t="shared" si="23"/>
        <v>0</v>
      </c>
      <c r="I35" s="174"/>
      <c r="J35" s="189" t="s">
        <v>230</v>
      </c>
      <c r="K35" s="209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</row>
    <row r="36" spans="1:26" ht="33.75">
      <c r="A36" s="186" t="s">
        <v>218</v>
      </c>
      <c r="B36" s="285" t="s">
        <v>221</v>
      </c>
      <c r="C36" s="279"/>
      <c r="D36" s="199">
        <v>0.25</v>
      </c>
      <c r="E36" s="198">
        <f t="shared" ref="E36:H36" si="24">E35*$D$36</f>
        <v>0</v>
      </c>
      <c r="F36" s="198">
        <f t="shared" si="24"/>
        <v>0</v>
      </c>
      <c r="G36" s="198">
        <f t="shared" si="24"/>
        <v>0</v>
      </c>
      <c r="H36" s="198">
        <f t="shared" si="24"/>
        <v>0</v>
      </c>
      <c r="I36" s="174"/>
      <c r="J36" s="189" t="s">
        <v>232</v>
      </c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ht="45">
      <c r="A37" s="186" t="s">
        <v>219</v>
      </c>
      <c r="B37" s="285" t="s">
        <v>222</v>
      </c>
      <c r="C37" s="279"/>
      <c r="D37" s="191">
        <v>0.08</v>
      </c>
      <c r="E37" s="198">
        <f t="shared" ref="E37:H37" si="25">E35*$D$37</f>
        <v>0</v>
      </c>
      <c r="F37" s="198">
        <f t="shared" si="25"/>
        <v>0</v>
      </c>
      <c r="G37" s="198">
        <f t="shared" si="25"/>
        <v>0</v>
      </c>
      <c r="H37" s="198">
        <f t="shared" si="25"/>
        <v>0</v>
      </c>
      <c r="I37" s="174"/>
      <c r="J37" s="189" t="s">
        <v>233</v>
      </c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</row>
    <row r="38" spans="1:26" ht="56.25">
      <c r="A38" s="186" t="s">
        <v>220</v>
      </c>
      <c r="B38" s="278" t="s">
        <v>223</v>
      </c>
      <c r="C38" s="279"/>
      <c r="D38" s="191">
        <v>0.15</v>
      </c>
      <c r="E38" s="198">
        <f t="shared" ref="E38:H38" si="26">E35*$D$38</f>
        <v>0</v>
      </c>
      <c r="F38" s="198">
        <f t="shared" si="26"/>
        <v>0</v>
      </c>
      <c r="G38" s="198">
        <f t="shared" si="26"/>
        <v>0</v>
      </c>
      <c r="H38" s="198">
        <f t="shared" si="26"/>
        <v>0</v>
      </c>
      <c r="I38" s="174"/>
      <c r="J38" s="189" t="s">
        <v>234</v>
      </c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</row>
    <row r="39" spans="1:26" ht="17.25" customHeight="1">
      <c r="A39" s="280" t="s">
        <v>224</v>
      </c>
      <c r="B39" s="281"/>
      <c r="C39" s="281"/>
      <c r="D39" s="279"/>
      <c r="E39" s="200">
        <f t="shared" ref="E39:H39" si="27">E35+E36+E37+E38</f>
        <v>0</v>
      </c>
      <c r="F39" s="200">
        <f t="shared" si="27"/>
        <v>0</v>
      </c>
      <c r="G39" s="200">
        <f t="shared" si="27"/>
        <v>0</v>
      </c>
      <c r="H39" s="200">
        <f t="shared" si="27"/>
        <v>0</v>
      </c>
      <c r="I39" s="174"/>
      <c r="J39" s="201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</row>
    <row r="40" spans="1:26" ht="14.25">
      <c r="A40" s="286"/>
      <c r="B40" s="287"/>
      <c r="C40" s="287"/>
      <c r="D40" s="287"/>
      <c r="E40" s="287"/>
      <c r="F40" s="287"/>
      <c r="G40" s="287"/>
      <c r="H40" s="287"/>
      <c r="I40" s="287"/>
      <c r="J40" s="288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</row>
    <row r="41" spans="1:26" ht="14.25">
      <c r="A41" s="289"/>
      <c r="B41" s="290"/>
      <c r="C41" s="290"/>
      <c r="D41" s="290"/>
      <c r="E41" s="290"/>
      <c r="F41" s="290"/>
      <c r="G41" s="290"/>
      <c r="H41" s="290"/>
      <c r="I41" s="290"/>
      <c r="J41" s="291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</row>
    <row r="42" spans="1:26" ht="14.1" customHeight="1">
      <c r="A42" s="223" t="s">
        <v>202</v>
      </c>
      <c r="B42" s="222"/>
      <c r="C42" s="222"/>
      <c r="D42" s="222"/>
      <c r="E42" s="222"/>
      <c r="F42" s="222"/>
      <c r="G42" s="222"/>
      <c r="H42" s="222"/>
      <c r="I42" s="222"/>
      <c r="J42" s="219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</row>
    <row r="43" spans="1:26" ht="36">
      <c r="A43" s="171" t="s">
        <v>245</v>
      </c>
      <c r="B43" s="285" t="s">
        <v>246</v>
      </c>
      <c r="C43" s="279"/>
      <c r="D43" s="182">
        <v>1</v>
      </c>
      <c r="E43" s="183">
        <f t="shared" ref="E43:H43" si="28">E24*$D43</f>
        <v>0</v>
      </c>
      <c r="F43" s="183">
        <f t="shared" si="28"/>
        <v>0</v>
      </c>
      <c r="G43" s="183">
        <f t="shared" si="28"/>
        <v>0</v>
      </c>
      <c r="H43" s="183">
        <f t="shared" si="28"/>
        <v>0</v>
      </c>
      <c r="I43" s="174"/>
      <c r="J43" s="184" t="s">
        <v>203</v>
      </c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:26" ht="10.5" customHeight="1">
      <c r="A44" s="202"/>
      <c r="B44" s="202"/>
      <c r="C44" s="202"/>
      <c r="D44" s="202"/>
      <c r="E44" s="202"/>
      <c r="F44" s="202"/>
      <c r="G44" s="202"/>
      <c r="H44" s="202"/>
      <c r="I44" s="162"/>
      <c r="J44" s="163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</row>
    <row r="45" spans="1:26">
      <c r="A45" s="186" t="s">
        <v>211</v>
      </c>
      <c r="B45" s="285" t="s">
        <v>213</v>
      </c>
      <c r="C45" s="279"/>
      <c r="D45" s="187">
        <v>0.05</v>
      </c>
      <c r="E45" s="188">
        <f t="shared" ref="E45:H45" si="29">E43+(E43*$D$45)</f>
        <v>0</v>
      </c>
      <c r="F45" s="188">
        <f t="shared" si="29"/>
        <v>0</v>
      </c>
      <c r="G45" s="188">
        <f t="shared" si="29"/>
        <v>0</v>
      </c>
      <c r="H45" s="188">
        <f t="shared" si="29"/>
        <v>0</v>
      </c>
      <c r="I45" s="174"/>
      <c r="J45" s="175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</row>
    <row r="46" spans="1:26" ht="27.75" customHeight="1">
      <c r="A46" s="190" t="s">
        <v>247</v>
      </c>
      <c r="B46" s="285" t="s">
        <v>214</v>
      </c>
      <c r="C46" s="279"/>
      <c r="D46" s="191">
        <v>0.25</v>
      </c>
      <c r="E46" s="188">
        <f t="shared" ref="E46:F46" si="30">E45*$D$46</f>
        <v>0</v>
      </c>
      <c r="F46" s="188">
        <f t="shared" si="30"/>
        <v>0</v>
      </c>
      <c r="G46" s="192">
        <f t="shared" ref="G46:H46" si="31">(G45*$D$46)-(G45*$D$46)</f>
        <v>0</v>
      </c>
      <c r="H46" s="192">
        <f t="shared" si="31"/>
        <v>0</v>
      </c>
      <c r="I46" s="174"/>
      <c r="J46" s="201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</row>
    <row r="47" spans="1:26" ht="36">
      <c r="A47" s="193" t="s">
        <v>215</v>
      </c>
      <c r="B47" s="282" t="s">
        <v>216</v>
      </c>
      <c r="C47" s="281"/>
      <c r="D47" s="279"/>
      <c r="E47" s="194">
        <f t="shared" ref="E47:H47" si="32">E45+E46</f>
        <v>0</v>
      </c>
      <c r="F47" s="194">
        <f t="shared" si="32"/>
        <v>0</v>
      </c>
      <c r="G47" s="194">
        <f t="shared" si="32"/>
        <v>0</v>
      </c>
      <c r="H47" s="194">
        <f t="shared" si="32"/>
        <v>0</v>
      </c>
      <c r="I47" s="195"/>
      <c r="J47" s="203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:26" ht="14.25">
      <c r="A48" s="283"/>
      <c r="B48" s="281"/>
      <c r="C48" s="281"/>
      <c r="D48" s="281"/>
      <c r="E48" s="281"/>
      <c r="F48" s="281"/>
      <c r="G48" s="281"/>
      <c r="H48" s="279"/>
      <c r="I48" s="162"/>
      <c r="J48" s="163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:26" ht="14.25">
      <c r="A49" s="284" t="s">
        <v>204</v>
      </c>
      <c r="B49" s="222"/>
      <c r="C49" s="222"/>
      <c r="D49" s="222"/>
      <c r="E49" s="222"/>
      <c r="F49" s="222"/>
      <c r="G49" s="222"/>
      <c r="H49" s="222"/>
      <c r="I49" s="222"/>
      <c r="J49" s="219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:26">
      <c r="A50" s="186" t="s">
        <v>217</v>
      </c>
      <c r="B50" s="285" t="s">
        <v>249</v>
      </c>
      <c r="C50" s="279"/>
      <c r="D50" s="197">
        <v>0.64</v>
      </c>
      <c r="E50" s="198">
        <f t="shared" ref="E50:H50" si="33">E47*$D$50</f>
        <v>0</v>
      </c>
      <c r="F50" s="198">
        <f t="shared" si="33"/>
        <v>0</v>
      </c>
      <c r="G50" s="198">
        <f t="shared" si="33"/>
        <v>0</v>
      </c>
      <c r="H50" s="198">
        <f t="shared" si="33"/>
        <v>0</v>
      </c>
      <c r="I50" s="174"/>
      <c r="J50" s="175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ht="27.75" customHeight="1">
      <c r="A51" s="186" t="s">
        <v>218</v>
      </c>
      <c r="B51" s="285" t="s">
        <v>221</v>
      </c>
      <c r="C51" s="279"/>
      <c r="D51" s="199">
        <v>0.25</v>
      </c>
      <c r="E51" s="198">
        <f t="shared" ref="E51:H51" si="34">E50*$D$51</f>
        <v>0</v>
      </c>
      <c r="F51" s="198">
        <f t="shared" si="34"/>
        <v>0</v>
      </c>
      <c r="G51" s="198">
        <f t="shared" si="34"/>
        <v>0</v>
      </c>
      <c r="H51" s="198">
        <f t="shared" si="34"/>
        <v>0</v>
      </c>
      <c r="I51" s="174"/>
      <c r="J51" s="175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</row>
    <row r="52" spans="1:26">
      <c r="A52" s="186" t="s">
        <v>219</v>
      </c>
      <c r="B52" s="285" t="s">
        <v>222</v>
      </c>
      <c r="C52" s="279"/>
      <c r="D52" s="191">
        <v>0.08</v>
      </c>
      <c r="E52" s="198">
        <f t="shared" ref="E52:H52" si="35">E50*$D$52</f>
        <v>0</v>
      </c>
      <c r="F52" s="198">
        <f t="shared" si="35"/>
        <v>0</v>
      </c>
      <c r="G52" s="198">
        <f t="shared" si="35"/>
        <v>0</v>
      </c>
      <c r="H52" s="198">
        <f t="shared" si="35"/>
        <v>0</v>
      </c>
      <c r="I52" s="174"/>
      <c r="J52" s="175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</row>
    <row r="53" spans="1:26">
      <c r="A53" s="186" t="s">
        <v>220</v>
      </c>
      <c r="B53" s="278" t="s">
        <v>223</v>
      </c>
      <c r="C53" s="279"/>
      <c r="D53" s="191">
        <v>0.15</v>
      </c>
      <c r="E53" s="198">
        <f t="shared" ref="E53:H53" si="36">E50*$D$53</f>
        <v>0</v>
      </c>
      <c r="F53" s="198">
        <f t="shared" si="36"/>
        <v>0</v>
      </c>
      <c r="G53" s="198">
        <f t="shared" si="36"/>
        <v>0</v>
      </c>
      <c r="H53" s="198">
        <f t="shared" si="36"/>
        <v>0</v>
      </c>
      <c r="I53" s="174"/>
      <c r="J53" s="175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</row>
    <row r="54" spans="1:26" ht="33.75">
      <c r="A54" s="280" t="s">
        <v>248</v>
      </c>
      <c r="B54" s="281"/>
      <c r="C54" s="281"/>
      <c r="D54" s="279"/>
      <c r="E54" s="200">
        <f t="shared" ref="E54:H54" si="37">E50+E51+E52+E53</f>
        <v>0</v>
      </c>
      <c r="F54" s="200">
        <f t="shared" si="37"/>
        <v>0</v>
      </c>
      <c r="G54" s="200">
        <f t="shared" si="37"/>
        <v>0</v>
      </c>
      <c r="H54" s="200">
        <f t="shared" si="37"/>
        <v>0</v>
      </c>
      <c r="I54" s="174"/>
      <c r="J54" s="208" t="s">
        <v>205</v>
      </c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</row>
    <row r="55" spans="1:26" ht="14.25">
      <c r="A55" s="152"/>
      <c r="B55" s="155"/>
      <c r="C55" s="155"/>
      <c r="D55" s="155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</row>
    <row r="56" spans="1:26" ht="14.25">
      <c r="A56" s="152"/>
      <c r="B56" s="155"/>
      <c r="C56" s="155"/>
      <c r="D56" s="155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</row>
    <row r="57" spans="1:26" ht="30">
      <c r="A57" s="140" t="s">
        <v>105</v>
      </c>
      <c r="B57" s="204" t="s">
        <v>12</v>
      </c>
      <c r="C57" s="155"/>
      <c r="D57" s="155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</row>
    <row r="58" spans="1:26" ht="14.25">
      <c r="A58" s="152"/>
      <c r="B58" s="155"/>
      <c r="C58" s="155"/>
      <c r="D58" s="155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</row>
    <row r="59" spans="1:26" ht="14.25">
      <c r="A59" s="152"/>
      <c r="B59" s="155"/>
      <c r="C59" s="155"/>
      <c r="D59" s="155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</row>
    <row r="60" spans="1:26" ht="14.25">
      <c r="A60" s="152"/>
      <c r="B60" s="155"/>
      <c r="C60" s="155"/>
      <c r="D60" s="155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</row>
    <row r="61" spans="1:26" ht="14.25">
      <c r="A61" s="152"/>
      <c r="B61" s="155"/>
      <c r="C61" s="155"/>
      <c r="D61" s="155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:26" ht="14.25">
      <c r="A62" s="152"/>
      <c r="B62" s="155"/>
      <c r="C62" s="155"/>
      <c r="D62" s="155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</row>
    <row r="63" spans="1:26" ht="14.25">
      <c r="A63" s="152"/>
      <c r="B63" s="155"/>
      <c r="C63" s="155"/>
      <c r="D63" s="155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</row>
    <row r="64" spans="1:26" ht="14.25">
      <c r="A64" s="152"/>
      <c r="B64" s="155"/>
      <c r="C64" s="155"/>
      <c r="D64" s="155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</row>
    <row r="65" spans="1:26" ht="14.25">
      <c r="A65" s="152"/>
      <c r="B65" s="155"/>
      <c r="C65" s="155"/>
      <c r="D65" s="155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</row>
    <row r="66" spans="1:26" ht="14.25">
      <c r="A66" s="152"/>
      <c r="B66" s="155"/>
      <c r="C66" s="155"/>
      <c r="D66" s="155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</row>
    <row r="67" spans="1:26" ht="14.25">
      <c r="A67" s="152"/>
      <c r="B67" s="155"/>
      <c r="C67" s="155"/>
      <c r="D67" s="155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</row>
    <row r="68" spans="1:26" ht="14.25">
      <c r="A68" s="152"/>
      <c r="B68" s="155"/>
      <c r="C68" s="155"/>
      <c r="D68" s="155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</row>
    <row r="69" spans="1:26" ht="14.25">
      <c r="A69" s="152"/>
      <c r="B69" s="155"/>
      <c r="C69" s="155"/>
      <c r="D69" s="155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</row>
    <row r="70" spans="1:26" ht="14.25">
      <c r="A70" s="152"/>
      <c r="B70" s="155"/>
      <c r="C70" s="155"/>
      <c r="D70" s="155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</row>
    <row r="71" spans="1:26" ht="14.25">
      <c r="A71" s="152"/>
      <c r="B71" s="155"/>
      <c r="C71" s="155"/>
      <c r="D71" s="155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</row>
    <row r="72" spans="1:26" ht="14.25">
      <c r="A72" s="152"/>
      <c r="B72" s="155"/>
      <c r="C72" s="155"/>
      <c r="D72" s="155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</row>
    <row r="73" spans="1:26" ht="14.25">
      <c r="A73" s="152"/>
      <c r="B73" s="155"/>
      <c r="C73" s="155"/>
      <c r="D73" s="155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</row>
    <row r="74" spans="1:26" ht="14.25">
      <c r="A74" s="152"/>
      <c r="B74" s="155"/>
      <c r="C74" s="155"/>
      <c r="D74" s="155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</row>
    <row r="75" spans="1:26" ht="14.25">
      <c r="A75" s="152"/>
      <c r="B75" s="155"/>
      <c r="C75" s="155"/>
      <c r="D75" s="155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</row>
    <row r="76" spans="1:26" ht="14.25">
      <c r="A76" s="152"/>
      <c r="B76" s="155"/>
      <c r="C76" s="155"/>
      <c r="D76" s="155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</row>
    <row r="77" spans="1:26" ht="14.25">
      <c r="A77" s="152"/>
      <c r="B77" s="155"/>
      <c r="C77" s="155"/>
      <c r="D77" s="155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</row>
    <row r="78" spans="1:26" ht="14.25">
      <c r="A78" s="152"/>
      <c r="B78" s="155"/>
      <c r="C78" s="155"/>
      <c r="D78" s="155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</row>
    <row r="79" spans="1:26" ht="14.25">
      <c r="A79" s="152"/>
      <c r="B79" s="155"/>
      <c r="C79" s="155"/>
      <c r="D79" s="155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</row>
    <row r="80" spans="1:26" ht="14.25">
      <c r="A80" s="152"/>
      <c r="B80" s="155"/>
      <c r="C80" s="155"/>
      <c r="D80" s="155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</row>
    <row r="81" spans="1:26" ht="14.25">
      <c r="A81" s="152"/>
      <c r="B81" s="155"/>
      <c r="C81" s="155"/>
      <c r="D81" s="155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</row>
    <row r="82" spans="1:26" ht="14.25">
      <c r="A82" s="152"/>
      <c r="B82" s="155"/>
      <c r="C82" s="155"/>
      <c r="D82" s="155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</row>
    <row r="83" spans="1:26" ht="14.25">
      <c r="A83" s="152"/>
      <c r="B83" s="155"/>
      <c r="C83" s="155"/>
      <c r="D83" s="155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</row>
    <row r="84" spans="1:26" ht="14.25">
      <c r="A84" s="152"/>
      <c r="B84" s="155"/>
      <c r="C84" s="155"/>
      <c r="D84" s="155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</row>
    <row r="85" spans="1:26" ht="14.25">
      <c r="A85" s="152"/>
      <c r="B85" s="155"/>
      <c r="C85" s="155"/>
      <c r="D85" s="155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</row>
    <row r="86" spans="1:26" ht="14.25">
      <c r="A86" s="152"/>
      <c r="B86" s="155"/>
      <c r="C86" s="155"/>
      <c r="D86" s="155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</row>
    <row r="87" spans="1:26" ht="14.25">
      <c r="A87" s="152"/>
      <c r="B87" s="155"/>
      <c r="C87" s="155"/>
      <c r="D87" s="155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</row>
    <row r="88" spans="1:26" ht="14.25">
      <c r="A88" s="152"/>
      <c r="B88" s="155"/>
      <c r="C88" s="155"/>
      <c r="D88" s="155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</row>
    <row r="89" spans="1:26" ht="14.25">
      <c r="A89" s="152"/>
      <c r="B89" s="155"/>
      <c r="C89" s="155"/>
      <c r="D89" s="155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</row>
    <row r="90" spans="1:26" ht="14.25">
      <c r="A90" s="152"/>
      <c r="B90" s="155"/>
      <c r="C90" s="155"/>
      <c r="D90" s="155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</row>
    <row r="91" spans="1:26" ht="14.25">
      <c r="A91" s="152"/>
      <c r="B91" s="155"/>
      <c r="C91" s="155"/>
      <c r="D91" s="155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</row>
    <row r="92" spans="1:26" ht="14.25">
      <c r="A92" s="152"/>
      <c r="B92" s="155"/>
      <c r="C92" s="155"/>
      <c r="D92" s="155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</row>
    <row r="93" spans="1:26" ht="14.25">
      <c r="A93" s="152"/>
      <c r="B93" s="155"/>
      <c r="C93" s="155"/>
      <c r="D93" s="155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</row>
    <row r="94" spans="1:26" ht="14.25">
      <c r="A94" s="152"/>
      <c r="B94" s="155"/>
      <c r="C94" s="155"/>
      <c r="D94" s="155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</row>
    <row r="95" spans="1:26" ht="14.25">
      <c r="A95" s="152"/>
      <c r="B95" s="155"/>
      <c r="C95" s="155"/>
      <c r="D95" s="155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</row>
    <row r="96" spans="1:26" ht="14.25">
      <c r="A96" s="152"/>
      <c r="B96" s="155"/>
      <c r="C96" s="155"/>
      <c r="D96" s="155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</row>
    <row r="97" spans="1:26" ht="14.25">
      <c r="A97" s="152"/>
      <c r="B97" s="155"/>
      <c r="C97" s="155"/>
      <c r="D97" s="155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</row>
    <row r="98" spans="1:26" ht="14.25">
      <c r="A98" s="152"/>
      <c r="B98" s="155"/>
      <c r="C98" s="155"/>
      <c r="D98" s="155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</row>
    <row r="99" spans="1:26" ht="14.25">
      <c r="A99" s="152"/>
      <c r="B99" s="155"/>
      <c r="C99" s="155"/>
      <c r="D99" s="155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</row>
    <row r="100" spans="1:26" ht="14.25">
      <c r="A100" s="152"/>
      <c r="B100" s="155"/>
      <c r="C100" s="155"/>
      <c r="D100" s="155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</row>
    <row r="101" spans="1:26" ht="14.25">
      <c r="A101" s="152"/>
      <c r="B101" s="155"/>
      <c r="C101" s="155"/>
      <c r="D101" s="155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</row>
    <row r="102" spans="1:26" ht="14.25">
      <c r="A102" s="152"/>
      <c r="B102" s="155"/>
      <c r="C102" s="155"/>
      <c r="D102" s="155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</row>
    <row r="103" spans="1:26" ht="14.25">
      <c r="A103" s="152"/>
      <c r="B103" s="155"/>
      <c r="C103" s="155"/>
      <c r="D103" s="155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</row>
    <row r="104" spans="1:26" ht="14.25">
      <c r="A104" s="152"/>
      <c r="B104" s="155"/>
      <c r="C104" s="155"/>
      <c r="D104" s="155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</row>
    <row r="105" spans="1:26" ht="14.25">
      <c r="A105" s="152"/>
      <c r="B105" s="155"/>
      <c r="C105" s="155"/>
      <c r="D105" s="155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</row>
    <row r="106" spans="1:26" ht="14.25">
      <c r="A106" s="152"/>
      <c r="B106" s="155"/>
      <c r="C106" s="155"/>
      <c r="D106" s="155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</row>
    <row r="107" spans="1:26" ht="14.25">
      <c r="A107" s="152"/>
      <c r="B107" s="155"/>
      <c r="C107" s="155"/>
      <c r="D107" s="155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</row>
    <row r="108" spans="1:26" ht="14.25">
      <c r="A108" s="152"/>
      <c r="B108" s="155"/>
      <c r="C108" s="155"/>
      <c r="D108" s="155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</row>
    <row r="109" spans="1:26" ht="14.25">
      <c r="A109" s="152"/>
      <c r="B109" s="155"/>
      <c r="C109" s="155"/>
      <c r="D109" s="155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</row>
    <row r="110" spans="1:26" ht="14.25">
      <c r="A110" s="152"/>
      <c r="B110" s="155"/>
      <c r="C110" s="155"/>
      <c r="D110" s="155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</row>
    <row r="111" spans="1:26" ht="14.25">
      <c r="A111" s="152"/>
      <c r="B111" s="155"/>
      <c r="C111" s="155"/>
      <c r="D111" s="155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</row>
    <row r="112" spans="1:26" ht="14.25">
      <c r="A112" s="152"/>
      <c r="B112" s="155"/>
      <c r="C112" s="155"/>
      <c r="D112" s="155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</row>
    <row r="113" spans="1:26" ht="14.25">
      <c r="A113" s="152"/>
      <c r="B113" s="155"/>
      <c r="C113" s="155"/>
      <c r="D113" s="155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</row>
    <row r="114" spans="1:26" ht="14.25">
      <c r="A114" s="152"/>
      <c r="B114" s="155"/>
      <c r="C114" s="155"/>
      <c r="D114" s="155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</row>
    <row r="115" spans="1:26" ht="14.25">
      <c r="A115" s="152"/>
      <c r="B115" s="155"/>
      <c r="C115" s="155"/>
      <c r="D115" s="155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</row>
    <row r="116" spans="1:26" ht="14.25">
      <c r="A116" s="152"/>
      <c r="B116" s="155"/>
      <c r="C116" s="155"/>
      <c r="D116" s="155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</row>
    <row r="117" spans="1:26" ht="14.25">
      <c r="A117" s="152"/>
      <c r="B117" s="155"/>
      <c r="C117" s="155"/>
      <c r="D117" s="155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</row>
    <row r="118" spans="1:26" ht="14.25">
      <c r="A118" s="152"/>
      <c r="B118" s="155"/>
      <c r="C118" s="155"/>
      <c r="D118" s="155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</row>
    <row r="119" spans="1:26" ht="14.25">
      <c r="A119" s="152"/>
      <c r="B119" s="155"/>
      <c r="C119" s="155"/>
      <c r="D119" s="155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</row>
    <row r="120" spans="1:26" ht="14.25">
      <c r="A120" s="152"/>
      <c r="B120" s="155"/>
      <c r="C120" s="155"/>
      <c r="D120" s="155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</row>
    <row r="121" spans="1:26" ht="14.25">
      <c r="A121" s="152"/>
      <c r="B121" s="155"/>
      <c r="C121" s="155"/>
      <c r="D121" s="155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</row>
    <row r="122" spans="1:26" ht="14.25">
      <c r="A122" s="152"/>
      <c r="B122" s="155"/>
      <c r="C122" s="155"/>
      <c r="D122" s="155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</row>
    <row r="123" spans="1:26" ht="14.25">
      <c r="A123" s="152"/>
      <c r="B123" s="155"/>
      <c r="C123" s="155"/>
      <c r="D123" s="155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</row>
    <row r="124" spans="1:26" ht="14.25">
      <c r="A124" s="152"/>
      <c r="B124" s="155"/>
      <c r="C124" s="155"/>
      <c r="D124" s="155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</row>
    <row r="125" spans="1:26" ht="14.25">
      <c r="A125" s="152"/>
      <c r="B125" s="155"/>
      <c r="C125" s="155"/>
      <c r="D125" s="155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</row>
    <row r="126" spans="1:26" ht="14.25">
      <c r="A126" s="152"/>
      <c r="B126" s="155"/>
      <c r="C126" s="155"/>
      <c r="D126" s="155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</row>
    <row r="127" spans="1:26" ht="14.25">
      <c r="A127" s="152"/>
      <c r="B127" s="155"/>
      <c r="C127" s="155"/>
      <c r="D127" s="155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</row>
    <row r="128" spans="1:26" ht="14.25">
      <c r="A128" s="152"/>
      <c r="B128" s="155"/>
      <c r="C128" s="155"/>
      <c r="D128" s="155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</row>
    <row r="129" spans="1:26" ht="14.25">
      <c r="A129" s="152"/>
      <c r="B129" s="155"/>
      <c r="C129" s="155"/>
      <c r="D129" s="155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</row>
    <row r="130" spans="1:26" ht="14.25">
      <c r="A130" s="152"/>
      <c r="B130" s="155"/>
      <c r="C130" s="155"/>
      <c r="D130" s="155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</row>
    <row r="131" spans="1:26" ht="14.25">
      <c r="A131" s="152"/>
      <c r="B131" s="155"/>
      <c r="C131" s="155"/>
      <c r="D131" s="155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</row>
    <row r="132" spans="1:26" ht="14.25">
      <c r="A132" s="152"/>
      <c r="B132" s="155"/>
      <c r="C132" s="155"/>
      <c r="D132" s="155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</row>
    <row r="133" spans="1:26" ht="14.25">
      <c r="A133" s="152"/>
      <c r="B133" s="155"/>
      <c r="C133" s="155"/>
      <c r="D133" s="155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</row>
    <row r="134" spans="1:26" ht="14.25">
      <c r="A134" s="152"/>
      <c r="B134" s="155"/>
      <c r="C134" s="155"/>
      <c r="D134" s="155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</row>
    <row r="135" spans="1:26" ht="14.25">
      <c r="A135" s="152"/>
      <c r="B135" s="155"/>
      <c r="C135" s="155"/>
      <c r="D135" s="155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</row>
    <row r="136" spans="1:26" ht="14.25">
      <c r="A136" s="152"/>
      <c r="B136" s="155"/>
      <c r="C136" s="155"/>
      <c r="D136" s="155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</row>
    <row r="137" spans="1:26" ht="14.25">
      <c r="A137" s="152"/>
      <c r="B137" s="155"/>
      <c r="C137" s="155"/>
      <c r="D137" s="155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</row>
    <row r="138" spans="1:26" ht="14.25">
      <c r="A138" s="152"/>
      <c r="B138" s="155"/>
      <c r="C138" s="155"/>
      <c r="D138" s="155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</row>
    <row r="139" spans="1:26" ht="14.25">
      <c r="A139" s="152"/>
      <c r="B139" s="155"/>
      <c r="C139" s="155"/>
      <c r="D139" s="155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</row>
    <row r="140" spans="1:26" ht="14.25">
      <c r="A140" s="152"/>
      <c r="B140" s="155"/>
      <c r="C140" s="155"/>
      <c r="D140" s="155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</row>
    <row r="141" spans="1:26" ht="14.25">
      <c r="A141" s="152"/>
      <c r="B141" s="155"/>
      <c r="C141" s="155"/>
      <c r="D141" s="155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</row>
    <row r="142" spans="1:26" ht="14.25">
      <c r="A142" s="152"/>
      <c r="B142" s="155"/>
      <c r="C142" s="155"/>
      <c r="D142" s="155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</row>
    <row r="143" spans="1:26" ht="14.25">
      <c r="A143" s="152"/>
      <c r="B143" s="155"/>
      <c r="C143" s="155"/>
      <c r="D143" s="155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</row>
    <row r="144" spans="1:26" ht="14.25">
      <c r="A144" s="152"/>
      <c r="B144" s="155"/>
      <c r="C144" s="155"/>
      <c r="D144" s="155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</row>
    <row r="145" spans="1:26" ht="14.25">
      <c r="A145" s="152"/>
      <c r="B145" s="155"/>
      <c r="C145" s="155"/>
      <c r="D145" s="155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</row>
    <row r="146" spans="1:26" ht="14.25">
      <c r="A146" s="152"/>
      <c r="B146" s="155"/>
      <c r="C146" s="155"/>
      <c r="D146" s="155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</row>
    <row r="147" spans="1:26" ht="14.25">
      <c r="A147" s="152"/>
      <c r="B147" s="155"/>
      <c r="C147" s="155"/>
      <c r="D147" s="155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</row>
    <row r="148" spans="1:26" ht="14.25">
      <c r="A148" s="152"/>
      <c r="B148" s="155"/>
      <c r="C148" s="155"/>
      <c r="D148" s="155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</row>
    <row r="149" spans="1:26" ht="14.25">
      <c r="A149" s="152"/>
      <c r="B149" s="155"/>
      <c r="C149" s="155"/>
      <c r="D149" s="155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</row>
    <row r="150" spans="1:26" ht="14.25">
      <c r="A150" s="152"/>
      <c r="B150" s="155"/>
      <c r="C150" s="155"/>
      <c r="D150" s="155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</row>
    <row r="151" spans="1:26" ht="14.25">
      <c r="A151" s="152"/>
      <c r="B151" s="155"/>
      <c r="C151" s="155"/>
      <c r="D151" s="155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</row>
    <row r="152" spans="1:26" ht="14.25">
      <c r="A152" s="152"/>
      <c r="B152" s="155"/>
      <c r="C152" s="155"/>
      <c r="D152" s="155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</row>
    <row r="153" spans="1:26" ht="14.25">
      <c r="A153" s="152"/>
      <c r="B153" s="155"/>
      <c r="C153" s="155"/>
      <c r="D153" s="155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</row>
    <row r="154" spans="1:26" ht="14.25">
      <c r="A154" s="152"/>
      <c r="B154" s="155"/>
      <c r="C154" s="155"/>
      <c r="D154" s="155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</row>
    <row r="155" spans="1:26" ht="14.25">
      <c r="A155" s="152"/>
      <c r="B155" s="155"/>
      <c r="C155" s="155"/>
      <c r="D155" s="155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</row>
    <row r="156" spans="1:26" ht="14.25">
      <c r="A156" s="152"/>
      <c r="B156" s="155"/>
      <c r="C156" s="155"/>
      <c r="D156" s="155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</row>
    <row r="157" spans="1:26" ht="14.25">
      <c r="A157" s="152"/>
      <c r="B157" s="155"/>
      <c r="C157" s="155"/>
      <c r="D157" s="155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</row>
    <row r="158" spans="1:26" ht="14.25">
      <c r="A158" s="152"/>
      <c r="B158" s="155"/>
      <c r="C158" s="155"/>
      <c r="D158" s="155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</row>
    <row r="159" spans="1:26" ht="14.25">
      <c r="A159" s="152"/>
      <c r="B159" s="155"/>
      <c r="C159" s="155"/>
      <c r="D159" s="155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</row>
    <row r="160" spans="1:26" ht="14.25">
      <c r="A160" s="152"/>
      <c r="B160" s="155"/>
      <c r="C160" s="155"/>
      <c r="D160" s="155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</row>
    <row r="161" spans="1:26" ht="14.25">
      <c r="A161" s="152"/>
      <c r="B161" s="155"/>
      <c r="C161" s="155"/>
      <c r="D161" s="155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</row>
    <row r="162" spans="1:26" ht="14.25">
      <c r="A162" s="152"/>
      <c r="B162" s="155"/>
      <c r="C162" s="155"/>
      <c r="D162" s="155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</row>
    <row r="163" spans="1:26" ht="14.25">
      <c r="A163" s="152"/>
      <c r="B163" s="155"/>
      <c r="C163" s="155"/>
      <c r="D163" s="155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</row>
    <row r="164" spans="1:26" ht="14.25">
      <c r="A164" s="152"/>
      <c r="B164" s="155"/>
      <c r="C164" s="155"/>
      <c r="D164" s="155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</row>
    <row r="165" spans="1:26" ht="14.25">
      <c r="A165" s="152"/>
      <c r="B165" s="155"/>
      <c r="C165" s="155"/>
      <c r="D165" s="155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</row>
    <row r="166" spans="1:26" ht="14.25">
      <c r="A166" s="152"/>
      <c r="B166" s="155"/>
      <c r="C166" s="155"/>
      <c r="D166" s="155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</row>
    <row r="167" spans="1:26" ht="14.25">
      <c r="A167" s="152"/>
      <c r="B167" s="155"/>
      <c r="C167" s="155"/>
      <c r="D167" s="155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</row>
    <row r="168" spans="1:26" ht="14.25">
      <c r="A168" s="152"/>
      <c r="B168" s="155"/>
      <c r="C168" s="155"/>
      <c r="D168" s="155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</row>
    <row r="169" spans="1:26" ht="14.25">
      <c r="A169" s="152"/>
      <c r="B169" s="155"/>
      <c r="C169" s="155"/>
      <c r="D169" s="155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</row>
    <row r="170" spans="1:26" ht="14.25">
      <c r="A170" s="152"/>
      <c r="B170" s="155"/>
      <c r="C170" s="155"/>
      <c r="D170" s="155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</row>
    <row r="171" spans="1:26" ht="14.25">
      <c r="A171" s="152"/>
      <c r="B171" s="155"/>
      <c r="C171" s="155"/>
      <c r="D171" s="155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</row>
    <row r="172" spans="1:26" ht="14.25">
      <c r="A172" s="152"/>
      <c r="B172" s="155"/>
      <c r="C172" s="155"/>
      <c r="D172" s="155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</row>
    <row r="173" spans="1:26" ht="14.25">
      <c r="A173" s="152"/>
      <c r="B173" s="155"/>
      <c r="C173" s="155"/>
      <c r="D173" s="155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</row>
    <row r="174" spans="1:26" ht="14.25">
      <c r="A174" s="152"/>
      <c r="B174" s="155"/>
      <c r="C174" s="155"/>
      <c r="D174" s="155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</row>
    <row r="175" spans="1:26" ht="14.25">
      <c r="A175" s="152"/>
      <c r="B175" s="155"/>
      <c r="C175" s="155"/>
      <c r="D175" s="155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</row>
    <row r="176" spans="1:26" ht="14.25">
      <c r="A176" s="152"/>
      <c r="B176" s="155"/>
      <c r="C176" s="155"/>
      <c r="D176" s="155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</row>
    <row r="177" spans="1:26" ht="14.25">
      <c r="A177" s="152"/>
      <c r="B177" s="155"/>
      <c r="C177" s="155"/>
      <c r="D177" s="155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</row>
    <row r="178" spans="1:26" ht="14.25">
      <c r="A178" s="152"/>
      <c r="B178" s="155"/>
      <c r="C178" s="155"/>
      <c r="D178" s="155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</row>
    <row r="179" spans="1:26" ht="14.25">
      <c r="A179" s="152"/>
      <c r="B179" s="155"/>
      <c r="C179" s="155"/>
      <c r="D179" s="155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</row>
    <row r="180" spans="1:26" ht="14.25">
      <c r="A180" s="152"/>
      <c r="B180" s="155"/>
      <c r="C180" s="155"/>
      <c r="D180" s="155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</row>
    <row r="181" spans="1:26" ht="14.25">
      <c r="A181" s="152"/>
      <c r="B181" s="155"/>
      <c r="C181" s="155"/>
      <c r="D181" s="155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</row>
    <row r="182" spans="1:26" ht="14.25">
      <c r="A182" s="152"/>
      <c r="B182" s="155"/>
      <c r="C182" s="155"/>
      <c r="D182" s="155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</row>
    <row r="183" spans="1:26" ht="14.25">
      <c r="A183" s="152"/>
      <c r="B183" s="155"/>
      <c r="C183" s="155"/>
      <c r="D183" s="155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</row>
    <row r="184" spans="1:26" ht="14.25">
      <c r="A184" s="152"/>
      <c r="B184" s="155"/>
      <c r="C184" s="155"/>
      <c r="D184" s="155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</row>
    <row r="185" spans="1:26" ht="14.25">
      <c r="A185" s="152"/>
      <c r="B185" s="155"/>
      <c r="C185" s="155"/>
      <c r="D185" s="155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</row>
    <row r="186" spans="1:26" ht="14.25">
      <c r="A186" s="152"/>
      <c r="B186" s="155"/>
      <c r="C186" s="155"/>
      <c r="D186" s="155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</row>
    <row r="187" spans="1:26" ht="14.25">
      <c r="A187" s="152"/>
      <c r="B187" s="155"/>
      <c r="C187" s="155"/>
      <c r="D187" s="155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</row>
    <row r="188" spans="1:26" ht="14.25">
      <c r="A188" s="152"/>
      <c r="B188" s="155"/>
      <c r="C188" s="155"/>
      <c r="D188" s="155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</row>
    <row r="189" spans="1:26" ht="14.25">
      <c r="A189" s="152"/>
      <c r="B189" s="155"/>
      <c r="C189" s="155"/>
      <c r="D189" s="155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</row>
    <row r="190" spans="1:26" ht="14.25">
      <c r="A190" s="152"/>
      <c r="B190" s="155"/>
      <c r="C190" s="155"/>
      <c r="D190" s="155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</row>
    <row r="191" spans="1:26" ht="14.25">
      <c r="A191" s="152"/>
      <c r="B191" s="155"/>
      <c r="C191" s="155"/>
      <c r="D191" s="155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</row>
    <row r="192" spans="1:26" ht="14.25">
      <c r="A192" s="152"/>
      <c r="B192" s="155"/>
      <c r="C192" s="155"/>
      <c r="D192" s="155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</row>
    <row r="193" spans="1:26" ht="14.25">
      <c r="A193" s="152"/>
      <c r="B193" s="155"/>
      <c r="C193" s="155"/>
      <c r="D193" s="155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</row>
    <row r="194" spans="1:26" ht="14.25">
      <c r="A194" s="152"/>
      <c r="B194" s="155"/>
      <c r="C194" s="155"/>
      <c r="D194" s="155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</row>
    <row r="195" spans="1:26" ht="14.25">
      <c r="A195" s="152"/>
      <c r="B195" s="155"/>
      <c r="C195" s="155"/>
      <c r="D195" s="155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</row>
    <row r="196" spans="1:26" ht="14.25">
      <c r="A196" s="152"/>
      <c r="B196" s="155"/>
      <c r="C196" s="155"/>
      <c r="D196" s="155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</row>
    <row r="197" spans="1:26" ht="14.25">
      <c r="A197" s="152"/>
      <c r="B197" s="155"/>
      <c r="C197" s="155"/>
      <c r="D197" s="155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</row>
    <row r="198" spans="1:26" ht="14.25">
      <c r="A198" s="152"/>
      <c r="B198" s="155"/>
      <c r="C198" s="155"/>
      <c r="D198" s="155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</row>
    <row r="199" spans="1:26" ht="14.25">
      <c r="A199" s="152"/>
      <c r="B199" s="155"/>
      <c r="C199" s="155"/>
      <c r="D199" s="155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</row>
    <row r="200" spans="1:26" ht="14.25">
      <c r="A200" s="152"/>
      <c r="B200" s="155"/>
      <c r="C200" s="155"/>
      <c r="D200" s="155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</row>
    <row r="201" spans="1:26" ht="14.25">
      <c r="A201" s="152"/>
      <c r="B201" s="155"/>
      <c r="C201" s="155"/>
      <c r="D201" s="155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</row>
    <row r="202" spans="1:26" ht="14.25">
      <c r="A202" s="152"/>
      <c r="B202" s="155"/>
      <c r="C202" s="155"/>
      <c r="D202" s="155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</row>
    <row r="203" spans="1:26" ht="14.25">
      <c r="A203" s="152"/>
      <c r="B203" s="155"/>
      <c r="C203" s="155"/>
      <c r="D203" s="155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</row>
    <row r="204" spans="1:26" ht="14.25">
      <c r="A204" s="152"/>
      <c r="B204" s="155"/>
      <c r="C204" s="155"/>
      <c r="D204" s="155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</row>
    <row r="205" spans="1:26" ht="14.25">
      <c r="A205" s="152"/>
      <c r="B205" s="155"/>
      <c r="C205" s="155"/>
      <c r="D205" s="155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</row>
    <row r="206" spans="1:26" ht="14.25">
      <c r="A206" s="152"/>
      <c r="B206" s="155"/>
      <c r="C206" s="155"/>
      <c r="D206" s="155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</row>
    <row r="207" spans="1:26" ht="14.25">
      <c r="A207" s="152"/>
      <c r="B207" s="155"/>
      <c r="C207" s="155"/>
      <c r="D207" s="155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</row>
    <row r="208" spans="1:26" ht="14.25">
      <c r="A208" s="152"/>
      <c r="B208" s="155"/>
      <c r="C208" s="155"/>
      <c r="D208" s="155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</row>
    <row r="209" spans="1:26" ht="14.25">
      <c r="A209" s="152"/>
      <c r="B209" s="155"/>
      <c r="C209" s="155"/>
      <c r="D209" s="155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</row>
    <row r="210" spans="1:26" ht="14.25">
      <c r="A210" s="152"/>
      <c r="B210" s="155"/>
      <c r="C210" s="155"/>
      <c r="D210" s="155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</row>
    <row r="211" spans="1:26" ht="14.25">
      <c r="A211" s="152"/>
      <c r="B211" s="155"/>
      <c r="C211" s="155"/>
      <c r="D211" s="155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</row>
    <row r="212" spans="1:26" ht="14.25">
      <c r="A212" s="152"/>
      <c r="B212" s="155"/>
      <c r="C212" s="155"/>
      <c r="D212" s="155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</row>
    <row r="213" spans="1:26" ht="14.25">
      <c r="A213" s="152"/>
      <c r="B213" s="155"/>
      <c r="C213" s="155"/>
      <c r="D213" s="155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</row>
    <row r="214" spans="1:26" ht="14.25">
      <c r="A214" s="152"/>
      <c r="B214" s="155"/>
      <c r="C214" s="155"/>
      <c r="D214" s="155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</row>
    <row r="215" spans="1:26" ht="14.25">
      <c r="A215" s="152"/>
      <c r="B215" s="155"/>
      <c r="C215" s="155"/>
      <c r="D215" s="155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</row>
    <row r="216" spans="1:26" ht="14.25">
      <c r="A216" s="152"/>
      <c r="B216" s="155"/>
      <c r="C216" s="155"/>
      <c r="D216" s="155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</row>
    <row r="217" spans="1:26" ht="14.25">
      <c r="A217" s="152"/>
      <c r="B217" s="155"/>
      <c r="C217" s="155"/>
      <c r="D217" s="155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</row>
    <row r="218" spans="1:26" ht="14.25">
      <c r="A218" s="152"/>
      <c r="B218" s="155"/>
      <c r="C218" s="155"/>
      <c r="D218" s="155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</row>
    <row r="219" spans="1:26" ht="14.25">
      <c r="A219" s="152"/>
      <c r="B219" s="155"/>
      <c r="C219" s="155"/>
      <c r="D219" s="155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</row>
    <row r="220" spans="1:26" ht="14.25">
      <c r="A220" s="152"/>
      <c r="B220" s="155"/>
      <c r="C220" s="155"/>
      <c r="D220" s="155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</row>
    <row r="221" spans="1:26" ht="14.25">
      <c r="A221" s="152"/>
      <c r="B221" s="155"/>
      <c r="C221" s="155"/>
      <c r="D221" s="155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</row>
    <row r="222" spans="1:26" ht="14.25">
      <c r="A222" s="152"/>
      <c r="B222" s="155"/>
      <c r="C222" s="155"/>
      <c r="D222" s="155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</row>
    <row r="223" spans="1:26" ht="14.25">
      <c r="A223" s="152"/>
      <c r="B223" s="155"/>
      <c r="C223" s="155"/>
      <c r="D223" s="155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</row>
    <row r="224" spans="1:26" ht="14.25">
      <c r="A224" s="152"/>
      <c r="B224" s="155"/>
      <c r="C224" s="155"/>
      <c r="D224" s="155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</row>
    <row r="225" spans="1:26" ht="14.25">
      <c r="A225" s="152"/>
      <c r="B225" s="155"/>
      <c r="C225" s="155"/>
      <c r="D225" s="155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</row>
    <row r="226" spans="1:26" ht="14.25">
      <c r="A226" s="152"/>
      <c r="B226" s="155"/>
      <c r="C226" s="155"/>
      <c r="D226" s="155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</row>
    <row r="227" spans="1:26" ht="14.25">
      <c r="A227" s="152"/>
      <c r="B227" s="155"/>
      <c r="C227" s="155"/>
      <c r="D227" s="155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</row>
    <row r="228" spans="1:26" ht="14.25">
      <c r="A228" s="152"/>
      <c r="B228" s="155"/>
      <c r="C228" s="155"/>
      <c r="D228" s="155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</row>
    <row r="229" spans="1:26" ht="14.25">
      <c r="A229" s="152"/>
      <c r="B229" s="155"/>
      <c r="C229" s="155"/>
      <c r="D229" s="155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</row>
    <row r="230" spans="1:26" ht="14.25">
      <c r="A230" s="152"/>
      <c r="B230" s="155"/>
      <c r="C230" s="155"/>
      <c r="D230" s="155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</row>
    <row r="231" spans="1:26" ht="14.25">
      <c r="A231" s="152"/>
      <c r="B231" s="155"/>
      <c r="C231" s="155"/>
      <c r="D231" s="155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</row>
    <row r="232" spans="1:26" ht="14.25">
      <c r="A232" s="152"/>
      <c r="B232" s="155"/>
      <c r="C232" s="155"/>
      <c r="D232" s="155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</row>
    <row r="233" spans="1:26" ht="14.25">
      <c r="A233" s="152"/>
      <c r="B233" s="155"/>
      <c r="C233" s="155"/>
      <c r="D233" s="155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</row>
    <row r="234" spans="1:26" ht="14.25">
      <c r="A234" s="152"/>
      <c r="B234" s="155"/>
      <c r="C234" s="155"/>
      <c r="D234" s="155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</row>
    <row r="235" spans="1:26" ht="14.25">
      <c r="A235" s="152"/>
      <c r="B235" s="155"/>
      <c r="C235" s="155"/>
      <c r="D235" s="155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</row>
    <row r="236" spans="1:26" ht="14.25">
      <c r="A236" s="152"/>
      <c r="B236" s="155"/>
      <c r="C236" s="155"/>
      <c r="D236" s="155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</row>
    <row r="237" spans="1:26" ht="14.25">
      <c r="A237" s="152"/>
      <c r="B237" s="155"/>
      <c r="C237" s="155"/>
      <c r="D237" s="155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</row>
    <row r="238" spans="1:26" ht="14.25">
      <c r="A238" s="152"/>
      <c r="B238" s="155"/>
      <c r="C238" s="155"/>
      <c r="D238" s="155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</row>
    <row r="239" spans="1:26" ht="14.25">
      <c r="A239" s="152"/>
      <c r="B239" s="155"/>
      <c r="C239" s="155"/>
      <c r="D239" s="155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</row>
    <row r="240" spans="1:26" ht="14.25">
      <c r="A240" s="152"/>
      <c r="B240" s="155"/>
      <c r="C240" s="155"/>
      <c r="D240" s="155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</row>
    <row r="241" spans="1:26" ht="14.25">
      <c r="A241" s="152"/>
      <c r="B241" s="155"/>
      <c r="C241" s="155"/>
      <c r="D241" s="155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</row>
    <row r="242" spans="1:26" ht="14.25">
      <c r="A242" s="152"/>
      <c r="B242" s="155"/>
      <c r="C242" s="155"/>
      <c r="D242" s="155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</row>
    <row r="243" spans="1:26" ht="14.25">
      <c r="A243" s="152"/>
      <c r="B243" s="155"/>
      <c r="C243" s="155"/>
      <c r="D243" s="155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</row>
    <row r="244" spans="1:26" ht="14.25">
      <c r="A244" s="152"/>
      <c r="B244" s="155"/>
      <c r="C244" s="155"/>
      <c r="D244" s="155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</row>
    <row r="245" spans="1:26" ht="14.25">
      <c r="A245" s="152"/>
      <c r="B245" s="155"/>
      <c r="C245" s="155"/>
      <c r="D245" s="155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</row>
    <row r="246" spans="1:26" ht="14.25">
      <c r="A246" s="152"/>
      <c r="B246" s="155"/>
      <c r="C246" s="155"/>
      <c r="D246" s="155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</row>
    <row r="247" spans="1:26" ht="14.25">
      <c r="A247" s="152"/>
      <c r="B247" s="155"/>
      <c r="C247" s="155"/>
      <c r="D247" s="155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</row>
    <row r="248" spans="1:26" ht="14.25">
      <c r="A248" s="152"/>
      <c r="B248" s="155"/>
      <c r="C248" s="155"/>
      <c r="D248" s="155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</row>
    <row r="249" spans="1:26" ht="14.25">
      <c r="A249" s="152"/>
      <c r="B249" s="155"/>
      <c r="C249" s="155"/>
      <c r="D249" s="155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</row>
    <row r="250" spans="1:26" ht="14.25">
      <c r="A250" s="152"/>
      <c r="B250" s="155"/>
      <c r="C250" s="155"/>
      <c r="D250" s="155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</row>
    <row r="251" spans="1:26" ht="14.25">
      <c r="A251" s="152"/>
      <c r="B251" s="155"/>
      <c r="C251" s="155"/>
      <c r="D251" s="155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</row>
    <row r="252" spans="1:26" ht="14.25">
      <c r="A252" s="152"/>
      <c r="B252" s="155"/>
      <c r="C252" s="155"/>
      <c r="D252" s="155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</row>
    <row r="253" spans="1:26" ht="14.25">
      <c r="A253" s="152"/>
      <c r="B253" s="155"/>
      <c r="C253" s="155"/>
      <c r="D253" s="155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</row>
    <row r="254" spans="1:26" ht="14.25">
      <c r="A254" s="152"/>
      <c r="B254" s="155"/>
      <c r="C254" s="155"/>
      <c r="D254" s="155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</row>
    <row r="255" spans="1:26" ht="14.25">
      <c r="A255" s="152"/>
      <c r="B255" s="155"/>
      <c r="C255" s="155"/>
      <c r="D255" s="155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</row>
    <row r="256" spans="1:26" ht="14.25">
      <c r="A256" s="152"/>
      <c r="B256" s="155"/>
      <c r="C256" s="155"/>
      <c r="D256" s="155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</row>
    <row r="257" spans="1:26" ht="14.25">
      <c r="A257" s="152"/>
      <c r="B257" s="155"/>
      <c r="C257" s="155"/>
      <c r="D257" s="155"/>
      <c r="E257" s="152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  <c r="Z257" s="152"/>
    </row>
    <row r="258" spans="1:26" ht="14.25">
      <c r="A258" s="152"/>
      <c r="B258" s="155"/>
      <c r="C258" s="155"/>
      <c r="D258" s="155"/>
      <c r="E258" s="152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</row>
    <row r="259" spans="1:26" ht="14.25">
      <c r="A259" s="152"/>
      <c r="B259" s="155"/>
      <c r="C259" s="155"/>
      <c r="D259" s="155"/>
      <c r="E259" s="152"/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</row>
    <row r="260" spans="1:26" ht="14.25">
      <c r="A260" s="152"/>
      <c r="B260" s="155"/>
      <c r="C260" s="155"/>
      <c r="D260" s="155"/>
      <c r="E260" s="152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</row>
    <row r="261" spans="1:26" ht="14.25">
      <c r="A261" s="152"/>
      <c r="B261" s="155"/>
      <c r="C261" s="155"/>
      <c r="D261" s="155"/>
      <c r="E261" s="152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</row>
    <row r="262" spans="1:26" ht="14.25">
      <c r="A262" s="152"/>
      <c r="B262" s="155"/>
      <c r="C262" s="155"/>
      <c r="D262" s="155"/>
      <c r="E262" s="152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</row>
    <row r="263" spans="1:26" ht="14.25">
      <c r="A263" s="152"/>
      <c r="B263" s="155"/>
      <c r="C263" s="155"/>
      <c r="D263" s="155"/>
      <c r="E263" s="152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</row>
    <row r="264" spans="1:26" ht="14.25">
      <c r="A264" s="152"/>
      <c r="B264" s="155"/>
      <c r="C264" s="155"/>
      <c r="D264" s="155"/>
      <c r="E264" s="152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</row>
    <row r="265" spans="1:26" ht="14.25">
      <c r="A265" s="152"/>
      <c r="B265" s="155"/>
      <c r="C265" s="155"/>
      <c r="D265" s="155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</row>
    <row r="266" spans="1:26" ht="14.25">
      <c r="A266" s="152"/>
      <c r="B266" s="155"/>
      <c r="C266" s="155"/>
      <c r="D266" s="155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</row>
    <row r="267" spans="1:26" ht="14.25">
      <c r="A267" s="152"/>
      <c r="B267" s="155"/>
      <c r="C267" s="155"/>
      <c r="D267" s="155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</row>
    <row r="268" spans="1:26" ht="14.25">
      <c r="A268" s="152"/>
      <c r="B268" s="155"/>
      <c r="C268" s="155"/>
      <c r="D268" s="155"/>
      <c r="E268" s="152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</row>
    <row r="269" spans="1:26" ht="14.25">
      <c r="A269" s="152"/>
      <c r="B269" s="155"/>
      <c r="C269" s="155"/>
      <c r="D269" s="155"/>
      <c r="E269" s="152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</row>
    <row r="270" spans="1:26" ht="14.25">
      <c r="A270" s="152"/>
      <c r="B270" s="155"/>
      <c r="C270" s="155"/>
      <c r="D270" s="155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</row>
    <row r="271" spans="1:26" ht="14.25">
      <c r="A271" s="152"/>
      <c r="B271" s="155"/>
      <c r="C271" s="155"/>
      <c r="D271" s="155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</row>
    <row r="272" spans="1:26" ht="14.25">
      <c r="A272" s="152"/>
      <c r="B272" s="155"/>
      <c r="C272" s="155"/>
      <c r="D272" s="155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</row>
    <row r="273" spans="1:26" ht="14.25">
      <c r="A273" s="152"/>
      <c r="B273" s="155"/>
      <c r="C273" s="155"/>
      <c r="D273" s="155"/>
      <c r="E273" s="152"/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  <c r="Z273" s="152"/>
    </row>
    <row r="274" spans="1:26" ht="14.25">
      <c r="A274" s="152"/>
      <c r="B274" s="155"/>
      <c r="C274" s="155"/>
      <c r="D274" s="155"/>
      <c r="E274" s="152"/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</row>
    <row r="275" spans="1:26" ht="14.25">
      <c r="A275" s="152"/>
      <c r="B275" s="155"/>
      <c r="C275" s="155"/>
      <c r="D275" s="155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</row>
    <row r="276" spans="1:26" ht="14.25">
      <c r="A276" s="152"/>
      <c r="B276" s="155"/>
      <c r="C276" s="155"/>
      <c r="D276" s="155"/>
      <c r="E276" s="152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</row>
    <row r="277" spans="1:26" ht="14.25">
      <c r="A277" s="152"/>
      <c r="B277" s="155"/>
      <c r="C277" s="155"/>
      <c r="D277" s="155"/>
      <c r="E277" s="152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</row>
    <row r="278" spans="1:26" ht="14.25">
      <c r="A278" s="152"/>
      <c r="B278" s="155"/>
      <c r="C278" s="155"/>
      <c r="D278" s="155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</row>
    <row r="279" spans="1:26" ht="14.25">
      <c r="A279" s="152"/>
      <c r="B279" s="155"/>
      <c r="C279" s="155"/>
      <c r="D279" s="155"/>
      <c r="E279" s="152"/>
      <c r="F279" s="152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</row>
    <row r="280" spans="1:26" ht="14.25">
      <c r="A280" s="152"/>
      <c r="B280" s="155"/>
      <c r="C280" s="155"/>
      <c r="D280" s="155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</row>
    <row r="281" spans="1:26" ht="14.25">
      <c r="A281" s="152"/>
      <c r="B281" s="155"/>
      <c r="C281" s="155"/>
      <c r="D281" s="155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</row>
    <row r="282" spans="1:26" ht="14.25">
      <c r="A282" s="152"/>
      <c r="B282" s="155"/>
      <c r="C282" s="155"/>
      <c r="D282" s="155"/>
      <c r="E282" s="152"/>
      <c r="F282" s="152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</row>
    <row r="283" spans="1:26" ht="14.25">
      <c r="A283" s="152"/>
      <c r="B283" s="155"/>
      <c r="C283" s="155"/>
      <c r="D283" s="155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</row>
    <row r="284" spans="1:26" ht="14.25">
      <c r="A284" s="152"/>
      <c r="B284" s="155"/>
      <c r="C284" s="155"/>
      <c r="D284" s="155"/>
      <c r="E284" s="152"/>
      <c r="F284" s="152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</row>
    <row r="285" spans="1:26" ht="14.25">
      <c r="A285" s="152"/>
      <c r="B285" s="155"/>
      <c r="C285" s="155"/>
      <c r="D285" s="155"/>
      <c r="E285" s="152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</row>
    <row r="286" spans="1:26" ht="14.25">
      <c r="A286" s="152"/>
      <c r="B286" s="155"/>
      <c r="C286" s="155"/>
      <c r="D286" s="155"/>
      <c r="E286" s="152"/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</row>
    <row r="287" spans="1:26" ht="14.25">
      <c r="A287" s="152"/>
      <c r="B287" s="155"/>
      <c r="C287" s="155"/>
      <c r="D287" s="155"/>
      <c r="E287" s="152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</row>
    <row r="288" spans="1:26" ht="14.25">
      <c r="A288" s="152"/>
      <c r="B288" s="155"/>
      <c r="C288" s="155"/>
      <c r="D288" s="155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  <c r="Z288" s="152"/>
    </row>
    <row r="289" spans="1:26" ht="14.25">
      <c r="A289" s="152"/>
      <c r="B289" s="155"/>
      <c r="C289" s="155"/>
      <c r="D289" s="155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  <c r="Z289" s="152"/>
    </row>
    <row r="290" spans="1:26" ht="14.25">
      <c r="A290" s="152"/>
      <c r="B290" s="155"/>
      <c r="C290" s="155"/>
      <c r="D290" s="155"/>
      <c r="E290" s="152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  <c r="Z290" s="152"/>
    </row>
    <row r="291" spans="1:26" ht="14.25">
      <c r="A291" s="152"/>
      <c r="B291" s="155"/>
      <c r="C291" s="155"/>
      <c r="D291" s="155"/>
      <c r="E291" s="152"/>
      <c r="F291" s="152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  <c r="Z291" s="152"/>
    </row>
    <row r="292" spans="1:26" ht="14.25">
      <c r="A292" s="152"/>
      <c r="B292" s="155"/>
      <c r="C292" s="155"/>
      <c r="D292" s="155"/>
      <c r="E292" s="152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</row>
    <row r="293" spans="1:26" ht="14.25">
      <c r="A293" s="152"/>
      <c r="B293" s="155"/>
      <c r="C293" s="155"/>
      <c r="D293" s="155"/>
      <c r="E293" s="152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</row>
    <row r="294" spans="1:26" ht="14.25">
      <c r="A294" s="152"/>
      <c r="B294" s="155"/>
      <c r="C294" s="155"/>
      <c r="D294" s="155"/>
      <c r="E294" s="152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</row>
    <row r="295" spans="1:26" ht="14.25">
      <c r="A295" s="152"/>
      <c r="B295" s="155"/>
      <c r="C295" s="155"/>
      <c r="D295" s="155"/>
      <c r="E295" s="152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</row>
    <row r="296" spans="1:26" ht="14.25">
      <c r="A296" s="152"/>
      <c r="B296" s="155"/>
      <c r="C296" s="155"/>
      <c r="D296" s="155"/>
      <c r="E296" s="152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</row>
    <row r="297" spans="1:26" ht="14.25">
      <c r="A297" s="152"/>
      <c r="B297" s="155"/>
      <c r="C297" s="155"/>
      <c r="D297" s="155"/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</row>
    <row r="298" spans="1:26" ht="14.25">
      <c r="A298" s="152"/>
      <c r="B298" s="155"/>
      <c r="C298" s="155"/>
      <c r="D298" s="155"/>
      <c r="E298" s="152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</row>
    <row r="299" spans="1:26" ht="14.25">
      <c r="A299" s="152"/>
      <c r="B299" s="155"/>
      <c r="C299" s="155"/>
      <c r="D299" s="155"/>
      <c r="E299" s="152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</row>
    <row r="300" spans="1:26" ht="14.25">
      <c r="A300" s="152"/>
      <c r="B300" s="155"/>
      <c r="C300" s="155"/>
      <c r="D300" s="155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</row>
    <row r="301" spans="1:26" ht="14.25">
      <c r="A301" s="152"/>
      <c r="B301" s="155"/>
      <c r="C301" s="155"/>
      <c r="D301" s="155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</row>
    <row r="302" spans="1:26" ht="14.25">
      <c r="A302" s="152"/>
      <c r="B302" s="155"/>
      <c r="C302" s="155"/>
      <c r="D302" s="155"/>
      <c r="E302" s="152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</row>
    <row r="303" spans="1:26" ht="14.25">
      <c r="A303" s="152"/>
      <c r="B303" s="155"/>
      <c r="C303" s="155"/>
      <c r="D303" s="155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</row>
    <row r="304" spans="1:26" ht="14.25">
      <c r="A304" s="152"/>
      <c r="B304" s="155"/>
      <c r="C304" s="155"/>
      <c r="D304" s="155"/>
      <c r="E304" s="152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</row>
    <row r="305" spans="1:26" ht="14.25">
      <c r="A305" s="152"/>
      <c r="B305" s="155"/>
      <c r="C305" s="155"/>
      <c r="D305" s="155"/>
      <c r="E305" s="152"/>
      <c r="F305" s="152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  <c r="Z305" s="152"/>
    </row>
    <row r="306" spans="1:26" ht="14.25">
      <c r="A306" s="152"/>
      <c r="B306" s="155"/>
      <c r="C306" s="155"/>
      <c r="D306" s="155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</row>
    <row r="307" spans="1:26" ht="14.25">
      <c r="A307" s="152"/>
      <c r="B307" s="155"/>
      <c r="C307" s="155"/>
      <c r="D307" s="155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</row>
    <row r="308" spans="1:26" ht="14.25">
      <c r="A308" s="152"/>
      <c r="B308" s="155"/>
      <c r="C308" s="155"/>
      <c r="D308" s="155"/>
      <c r="E308" s="152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</row>
    <row r="309" spans="1:26" ht="14.25">
      <c r="A309" s="152"/>
      <c r="B309" s="155"/>
      <c r="C309" s="155"/>
      <c r="D309" s="155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  <c r="Z309" s="152"/>
    </row>
    <row r="310" spans="1:26" ht="14.25">
      <c r="A310" s="152"/>
      <c r="B310" s="155"/>
      <c r="C310" s="155"/>
      <c r="D310" s="155"/>
      <c r="E310" s="152"/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</row>
    <row r="311" spans="1:26" ht="14.25">
      <c r="A311" s="152"/>
      <c r="B311" s="155"/>
      <c r="C311" s="155"/>
      <c r="D311" s="155"/>
      <c r="E311" s="152"/>
      <c r="F311" s="152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</row>
    <row r="312" spans="1:26" ht="14.25">
      <c r="A312" s="152"/>
      <c r="B312" s="155"/>
      <c r="C312" s="155"/>
      <c r="D312" s="155"/>
      <c r="E312" s="152"/>
      <c r="F312" s="152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</row>
    <row r="313" spans="1:26" ht="14.25">
      <c r="A313" s="152"/>
      <c r="B313" s="155"/>
      <c r="C313" s="155"/>
      <c r="D313" s="155"/>
      <c r="E313" s="152"/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</row>
    <row r="314" spans="1:26" ht="14.25">
      <c r="A314" s="152"/>
      <c r="B314" s="155"/>
      <c r="C314" s="155"/>
      <c r="D314" s="155"/>
      <c r="E314" s="152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</row>
    <row r="315" spans="1:26" ht="14.25">
      <c r="A315" s="152"/>
      <c r="B315" s="155"/>
      <c r="C315" s="155"/>
      <c r="D315" s="155"/>
      <c r="E315" s="152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</row>
    <row r="316" spans="1:26" ht="14.25">
      <c r="A316" s="152"/>
      <c r="B316" s="155"/>
      <c r="C316" s="155"/>
      <c r="D316" s="155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</row>
    <row r="317" spans="1:26" ht="14.25">
      <c r="A317" s="152"/>
      <c r="B317" s="155"/>
      <c r="C317" s="155"/>
      <c r="D317" s="155"/>
      <c r="E317" s="152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</row>
    <row r="318" spans="1:26" ht="14.25">
      <c r="A318" s="152"/>
      <c r="B318" s="155"/>
      <c r="C318" s="155"/>
      <c r="D318" s="155"/>
      <c r="E318" s="152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</row>
    <row r="319" spans="1:26" ht="14.25">
      <c r="A319" s="152"/>
      <c r="B319" s="155"/>
      <c r="C319" s="155"/>
      <c r="D319" s="155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</row>
    <row r="320" spans="1:26" ht="14.25">
      <c r="A320" s="152"/>
      <c r="B320" s="155"/>
      <c r="C320" s="155"/>
      <c r="D320" s="155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</row>
    <row r="321" spans="1:26" ht="14.25">
      <c r="A321" s="152"/>
      <c r="B321" s="155"/>
      <c r="C321" s="155"/>
      <c r="D321" s="155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</row>
    <row r="322" spans="1:26" ht="14.25">
      <c r="A322" s="152"/>
      <c r="B322" s="155"/>
      <c r="C322" s="155"/>
      <c r="D322" s="155"/>
      <c r="E322" s="152"/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</row>
    <row r="323" spans="1:26" ht="14.25">
      <c r="A323" s="152"/>
      <c r="B323" s="155"/>
      <c r="C323" s="155"/>
      <c r="D323" s="155"/>
      <c r="E323" s="152"/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  <c r="Z323" s="152"/>
    </row>
    <row r="324" spans="1:26" ht="14.25">
      <c r="A324" s="152"/>
      <c r="B324" s="155"/>
      <c r="C324" s="155"/>
      <c r="D324" s="155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</row>
    <row r="325" spans="1:26" ht="14.25">
      <c r="A325" s="152"/>
      <c r="B325" s="155"/>
      <c r="C325" s="155"/>
      <c r="D325" s="155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</row>
    <row r="326" spans="1:26" ht="14.25">
      <c r="A326" s="152"/>
      <c r="B326" s="155"/>
      <c r="C326" s="155"/>
      <c r="D326" s="155"/>
      <c r="E326" s="152"/>
      <c r="F326" s="152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</row>
    <row r="327" spans="1:26" ht="14.25">
      <c r="A327" s="152"/>
      <c r="B327" s="155"/>
      <c r="C327" s="155"/>
      <c r="D327" s="155"/>
      <c r="E327" s="152"/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</row>
    <row r="328" spans="1:26" ht="14.25">
      <c r="A328" s="152"/>
      <c r="B328" s="155"/>
      <c r="C328" s="155"/>
      <c r="D328" s="155"/>
      <c r="E328" s="152"/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</row>
    <row r="329" spans="1:26" ht="14.25">
      <c r="A329" s="152"/>
      <c r="B329" s="155"/>
      <c r="C329" s="155"/>
      <c r="D329" s="155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</row>
    <row r="330" spans="1:26" ht="14.25">
      <c r="A330" s="152"/>
      <c r="B330" s="155"/>
      <c r="C330" s="155"/>
      <c r="D330" s="155"/>
      <c r="E330" s="152"/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</row>
    <row r="331" spans="1:26" ht="14.25">
      <c r="A331" s="152"/>
      <c r="B331" s="155"/>
      <c r="C331" s="155"/>
      <c r="D331" s="155"/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</row>
    <row r="332" spans="1:26" ht="14.25">
      <c r="A332" s="152"/>
      <c r="B332" s="155"/>
      <c r="C332" s="155"/>
      <c r="D332" s="155"/>
      <c r="E332" s="152"/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</row>
    <row r="333" spans="1:26" ht="14.25">
      <c r="A333" s="152"/>
      <c r="B333" s="155"/>
      <c r="C333" s="155"/>
      <c r="D333" s="155"/>
      <c r="E333" s="152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</row>
    <row r="334" spans="1:26" ht="14.25">
      <c r="A334" s="152"/>
      <c r="B334" s="155"/>
      <c r="C334" s="155"/>
      <c r="D334" s="155"/>
      <c r="E334" s="152"/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</row>
    <row r="335" spans="1:26" ht="14.25">
      <c r="A335" s="152"/>
      <c r="B335" s="155"/>
      <c r="C335" s="155"/>
      <c r="D335" s="155"/>
      <c r="E335" s="152"/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</row>
    <row r="336" spans="1:26" ht="14.25">
      <c r="A336" s="152"/>
      <c r="B336" s="155"/>
      <c r="C336" s="155"/>
      <c r="D336" s="155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</row>
    <row r="337" spans="1:26" ht="14.25">
      <c r="A337" s="152"/>
      <c r="B337" s="155"/>
      <c r="C337" s="155"/>
      <c r="D337" s="155"/>
      <c r="E337" s="152"/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</row>
    <row r="338" spans="1:26" ht="14.25">
      <c r="A338" s="152"/>
      <c r="B338" s="155"/>
      <c r="C338" s="155"/>
      <c r="D338" s="155"/>
      <c r="E338" s="152"/>
      <c r="F338" s="152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</row>
    <row r="339" spans="1:26" ht="14.25">
      <c r="A339" s="152"/>
      <c r="B339" s="155"/>
      <c r="C339" s="155"/>
      <c r="D339" s="155"/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</row>
    <row r="340" spans="1:26" ht="14.25">
      <c r="A340" s="152"/>
      <c r="B340" s="155"/>
      <c r="C340" s="155"/>
      <c r="D340" s="155"/>
      <c r="E340" s="152"/>
      <c r="F340" s="152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</row>
    <row r="341" spans="1:26" ht="14.25">
      <c r="A341" s="152"/>
      <c r="B341" s="155"/>
      <c r="C341" s="155"/>
      <c r="D341" s="155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</row>
    <row r="342" spans="1:26" ht="14.25">
      <c r="A342" s="152"/>
      <c r="B342" s="155"/>
      <c r="C342" s="155"/>
      <c r="D342" s="155"/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</row>
    <row r="343" spans="1:26" ht="14.25">
      <c r="A343" s="152"/>
      <c r="B343" s="155"/>
      <c r="C343" s="155"/>
      <c r="D343" s="155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</row>
    <row r="344" spans="1:26" ht="14.25">
      <c r="A344" s="152"/>
      <c r="B344" s="155"/>
      <c r="C344" s="155"/>
      <c r="D344" s="155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</row>
    <row r="345" spans="1:26" ht="14.25">
      <c r="A345" s="152"/>
      <c r="B345" s="155"/>
      <c r="C345" s="155"/>
      <c r="D345" s="155"/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</row>
    <row r="346" spans="1:26" ht="14.25">
      <c r="A346" s="152"/>
      <c r="B346" s="155"/>
      <c r="C346" s="155"/>
      <c r="D346" s="155"/>
      <c r="E346" s="152"/>
      <c r="F346" s="152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</row>
    <row r="347" spans="1:26" ht="14.25">
      <c r="A347" s="152"/>
      <c r="B347" s="155"/>
      <c r="C347" s="155"/>
      <c r="D347" s="155"/>
      <c r="E347" s="152"/>
      <c r="F347" s="152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  <c r="Z347" s="152"/>
    </row>
    <row r="348" spans="1:26" ht="14.25">
      <c r="A348" s="152"/>
      <c r="B348" s="155"/>
      <c r="C348" s="155"/>
      <c r="D348" s="155"/>
      <c r="E348" s="152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</row>
    <row r="349" spans="1:26" ht="14.25">
      <c r="A349" s="152"/>
      <c r="B349" s="155"/>
      <c r="C349" s="155"/>
      <c r="D349" s="155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</row>
    <row r="350" spans="1:26" ht="14.25">
      <c r="A350" s="152"/>
      <c r="B350" s="155"/>
      <c r="C350" s="155"/>
      <c r="D350" s="155"/>
      <c r="E350" s="152"/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</row>
    <row r="351" spans="1:26" ht="14.25">
      <c r="A351" s="152"/>
      <c r="B351" s="155"/>
      <c r="C351" s="155"/>
      <c r="D351" s="155"/>
      <c r="E351" s="152"/>
      <c r="F351" s="152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</row>
    <row r="352" spans="1:26" ht="14.25">
      <c r="A352" s="152"/>
      <c r="B352" s="155"/>
      <c r="C352" s="155"/>
      <c r="D352" s="155"/>
      <c r="E352" s="152"/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</row>
    <row r="353" spans="1:26" ht="14.25">
      <c r="A353" s="152"/>
      <c r="B353" s="155"/>
      <c r="C353" s="155"/>
      <c r="D353" s="155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</row>
    <row r="354" spans="1:26" ht="14.25">
      <c r="A354" s="152"/>
      <c r="B354" s="155"/>
      <c r="C354" s="155"/>
      <c r="D354" s="155"/>
      <c r="E354" s="152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</row>
    <row r="355" spans="1:26" ht="14.25">
      <c r="A355" s="152"/>
      <c r="B355" s="155"/>
      <c r="C355" s="155"/>
      <c r="D355" s="155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</row>
    <row r="356" spans="1:26" ht="14.25">
      <c r="A356" s="152"/>
      <c r="B356" s="155"/>
      <c r="C356" s="155"/>
      <c r="D356" s="155"/>
      <c r="E356" s="152"/>
      <c r="F356" s="152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</row>
    <row r="357" spans="1:26" ht="14.25">
      <c r="A357" s="152"/>
      <c r="B357" s="155"/>
      <c r="C357" s="155"/>
      <c r="D357" s="155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</row>
    <row r="358" spans="1:26" ht="14.25">
      <c r="A358" s="152"/>
      <c r="B358" s="155"/>
      <c r="C358" s="155"/>
      <c r="D358" s="155"/>
      <c r="E358" s="152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</row>
    <row r="359" spans="1:26" ht="14.25">
      <c r="A359" s="152"/>
      <c r="B359" s="155"/>
      <c r="C359" s="155"/>
      <c r="D359" s="155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</row>
    <row r="360" spans="1:26" ht="14.25">
      <c r="A360" s="152"/>
      <c r="B360" s="155"/>
      <c r="C360" s="155"/>
      <c r="D360" s="155"/>
      <c r="E360" s="152"/>
      <c r="F360" s="152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</row>
    <row r="361" spans="1:26" ht="14.25">
      <c r="A361" s="152"/>
      <c r="B361" s="155"/>
      <c r="C361" s="155"/>
      <c r="D361" s="155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</row>
    <row r="362" spans="1:26" ht="14.25">
      <c r="A362" s="152"/>
      <c r="B362" s="155"/>
      <c r="C362" s="155"/>
      <c r="D362" s="155"/>
      <c r="E362" s="152"/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</row>
    <row r="363" spans="1:26" ht="14.25">
      <c r="A363" s="152"/>
      <c r="B363" s="155"/>
      <c r="C363" s="155"/>
      <c r="D363" s="155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</row>
    <row r="364" spans="1:26" ht="14.25">
      <c r="A364" s="152"/>
      <c r="B364" s="155"/>
      <c r="C364" s="155"/>
      <c r="D364" s="155"/>
      <c r="E364" s="152"/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</row>
    <row r="365" spans="1:26" ht="14.25">
      <c r="A365" s="152"/>
      <c r="B365" s="155"/>
      <c r="C365" s="155"/>
      <c r="D365" s="155"/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</row>
    <row r="366" spans="1:26" ht="14.25">
      <c r="A366" s="152"/>
      <c r="B366" s="155"/>
      <c r="C366" s="155"/>
      <c r="D366" s="155"/>
      <c r="E366" s="152"/>
      <c r="F366" s="152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</row>
    <row r="367" spans="1:26" ht="14.25">
      <c r="A367" s="152"/>
      <c r="B367" s="155"/>
      <c r="C367" s="155"/>
      <c r="D367" s="155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</row>
    <row r="368" spans="1:26" ht="14.25">
      <c r="A368" s="152"/>
      <c r="B368" s="155"/>
      <c r="C368" s="155"/>
      <c r="D368" s="155"/>
      <c r="E368" s="152"/>
      <c r="F368" s="152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</row>
    <row r="369" spans="1:26" ht="14.25">
      <c r="A369" s="152"/>
      <c r="B369" s="155"/>
      <c r="C369" s="155"/>
      <c r="D369" s="155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</row>
    <row r="370" spans="1:26" ht="14.25">
      <c r="A370" s="152"/>
      <c r="B370" s="155"/>
      <c r="C370" s="155"/>
      <c r="D370" s="155"/>
      <c r="E370" s="152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</row>
    <row r="371" spans="1:26" ht="14.25">
      <c r="A371" s="152"/>
      <c r="B371" s="155"/>
      <c r="C371" s="155"/>
      <c r="D371" s="155"/>
      <c r="E371" s="152"/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</row>
    <row r="372" spans="1:26" ht="14.25">
      <c r="A372" s="152"/>
      <c r="B372" s="155"/>
      <c r="C372" s="155"/>
      <c r="D372" s="155"/>
      <c r="E372" s="152"/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</row>
    <row r="373" spans="1:26" ht="14.25">
      <c r="A373" s="152"/>
      <c r="B373" s="155"/>
      <c r="C373" s="155"/>
      <c r="D373" s="155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</row>
    <row r="374" spans="1:26" ht="14.25">
      <c r="A374" s="152"/>
      <c r="B374" s="155"/>
      <c r="C374" s="155"/>
      <c r="D374" s="155"/>
      <c r="E374" s="152"/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</row>
    <row r="375" spans="1:26" ht="14.25">
      <c r="A375" s="152"/>
      <c r="B375" s="155"/>
      <c r="C375" s="155"/>
      <c r="D375" s="155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  <c r="Z375" s="152"/>
    </row>
    <row r="376" spans="1:26" ht="14.25">
      <c r="A376" s="152"/>
      <c r="B376" s="155"/>
      <c r="C376" s="155"/>
      <c r="D376" s="155"/>
      <c r="E376" s="152"/>
      <c r="F376" s="152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  <c r="Z376" s="152"/>
    </row>
    <row r="377" spans="1:26" ht="14.25">
      <c r="A377" s="152"/>
      <c r="B377" s="155"/>
      <c r="C377" s="155"/>
      <c r="D377" s="155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</row>
    <row r="378" spans="1:26" ht="14.25">
      <c r="A378" s="152"/>
      <c r="B378" s="155"/>
      <c r="C378" s="155"/>
      <c r="D378" s="155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</row>
    <row r="379" spans="1:26" ht="14.25">
      <c r="A379" s="152"/>
      <c r="B379" s="155"/>
      <c r="C379" s="155"/>
      <c r="D379" s="155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</row>
    <row r="380" spans="1:26" ht="14.25">
      <c r="A380" s="152"/>
      <c r="B380" s="155"/>
      <c r="C380" s="155"/>
      <c r="D380" s="155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</row>
    <row r="381" spans="1:26" ht="14.25">
      <c r="A381" s="152"/>
      <c r="B381" s="155"/>
      <c r="C381" s="155"/>
      <c r="D381" s="155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</row>
    <row r="382" spans="1:26" ht="14.25">
      <c r="A382" s="152"/>
      <c r="B382" s="155"/>
      <c r="C382" s="155"/>
      <c r="D382" s="155"/>
      <c r="E382" s="152"/>
      <c r="F382" s="152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</row>
    <row r="383" spans="1:26" ht="14.25">
      <c r="A383" s="152"/>
      <c r="B383" s="155"/>
      <c r="C383" s="155"/>
      <c r="D383" s="155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</row>
    <row r="384" spans="1:26" ht="14.25">
      <c r="A384" s="152"/>
      <c r="B384" s="155"/>
      <c r="C384" s="155"/>
      <c r="D384" s="155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</row>
    <row r="385" spans="1:26" ht="14.25">
      <c r="A385" s="152"/>
      <c r="B385" s="155"/>
      <c r="C385" s="155"/>
      <c r="D385" s="155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</row>
    <row r="386" spans="1:26" ht="14.25">
      <c r="A386" s="152"/>
      <c r="B386" s="155"/>
      <c r="C386" s="155"/>
      <c r="D386" s="155"/>
      <c r="E386" s="152"/>
      <c r="F386" s="152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</row>
    <row r="387" spans="1:26" ht="14.25">
      <c r="A387" s="152"/>
      <c r="B387" s="155"/>
      <c r="C387" s="155"/>
      <c r="D387" s="155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</row>
    <row r="388" spans="1:26" ht="14.25">
      <c r="A388" s="152"/>
      <c r="B388" s="155"/>
      <c r="C388" s="155"/>
      <c r="D388" s="155"/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</row>
    <row r="389" spans="1:26" ht="14.25">
      <c r="A389" s="152"/>
      <c r="B389" s="155"/>
      <c r="C389" s="155"/>
      <c r="D389" s="155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</row>
    <row r="390" spans="1:26" ht="14.25">
      <c r="A390" s="152"/>
      <c r="B390" s="155"/>
      <c r="C390" s="155"/>
      <c r="D390" s="155"/>
      <c r="E390" s="152"/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</row>
    <row r="391" spans="1:26" ht="14.25">
      <c r="A391" s="152"/>
      <c r="B391" s="155"/>
      <c r="C391" s="155"/>
      <c r="D391" s="155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</row>
    <row r="392" spans="1:26" ht="14.25">
      <c r="A392" s="152"/>
      <c r="B392" s="155"/>
      <c r="C392" s="155"/>
      <c r="D392" s="155"/>
      <c r="E392" s="152"/>
      <c r="F392" s="152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</row>
    <row r="393" spans="1:26" ht="14.25">
      <c r="A393" s="152"/>
      <c r="B393" s="155"/>
      <c r="C393" s="155"/>
      <c r="D393" s="155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</row>
    <row r="394" spans="1:26" ht="14.25">
      <c r="A394" s="152"/>
      <c r="B394" s="155"/>
      <c r="C394" s="155"/>
      <c r="D394" s="155"/>
      <c r="E394" s="152"/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</row>
    <row r="395" spans="1:26" ht="14.25">
      <c r="A395" s="152"/>
      <c r="B395" s="155"/>
      <c r="C395" s="155"/>
      <c r="D395" s="155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</row>
    <row r="396" spans="1:26" ht="14.25">
      <c r="A396" s="152"/>
      <c r="B396" s="155"/>
      <c r="C396" s="155"/>
      <c r="D396" s="155"/>
      <c r="E396" s="152"/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</row>
    <row r="397" spans="1:26" ht="14.25">
      <c r="A397" s="152"/>
      <c r="B397" s="155"/>
      <c r="C397" s="155"/>
      <c r="D397" s="155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</row>
    <row r="398" spans="1:26" ht="14.25">
      <c r="A398" s="152"/>
      <c r="B398" s="155"/>
      <c r="C398" s="155"/>
      <c r="D398" s="155"/>
      <c r="E398" s="152"/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</row>
    <row r="399" spans="1:26" ht="14.25">
      <c r="A399" s="152"/>
      <c r="B399" s="155"/>
      <c r="C399" s="155"/>
      <c r="D399" s="155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</row>
    <row r="400" spans="1:26" ht="14.25">
      <c r="A400" s="152"/>
      <c r="B400" s="155"/>
      <c r="C400" s="155"/>
      <c r="D400" s="155"/>
      <c r="E400" s="152"/>
      <c r="F400" s="152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</row>
    <row r="401" spans="1:26" ht="14.25">
      <c r="A401" s="152"/>
      <c r="B401" s="155"/>
      <c r="C401" s="155"/>
      <c r="D401" s="155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</row>
    <row r="402" spans="1:26" ht="14.25">
      <c r="A402" s="152"/>
      <c r="B402" s="155"/>
      <c r="C402" s="155"/>
      <c r="D402" s="155"/>
      <c r="E402" s="152"/>
      <c r="F402" s="152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</row>
    <row r="403" spans="1:26" ht="14.25">
      <c r="A403" s="152"/>
      <c r="B403" s="155"/>
      <c r="C403" s="155"/>
      <c r="D403" s="155"/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</row>
    <row r="404" spans="1:26" ht="14.25">
      <c r="A404" s="152"/>
      <c r="B404" s="155"/>
      <c r="C404" s="155"/>
      <c r="D404" s="155"/>
      <c r="E404" s="152"/>
      <c r="F404" s="152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</row>
    <row r="405" spans="1:26" ht="14.25">
      <c r="A405" s="152"/>
      <c r="B405" s="155"/>
      <c r="C405" s="155"/>
      <c r="D405" s="155"/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</row>
    <row r="406" spans="1:26" ht="14.25">
      <c r="A406" s="152"/>
      <c r="B406" s="155"/>
      <c r="C406" s="155"/>
      <c r="D406" s="155"/>
      <c r="E406" s="152"/>
      <c r="F406" s="152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</row>
    <row r="407" spans="1:26" ht="14.25">
      <c r="A407" s="152"/>
      <c r="B407" s="155"/>
      <c r="C407" s="155"/>
      <c r="D407" s="155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</row>
    <row r="408" spans="1:26" ht="14.25">
      <c r="A408" s="152"/>
      <c r="B408" s="155"/>
      <c r="C408" s="155"/>
      <c r="D408" s="155"/>
      <c r="E408" s="152"/>
      <c r="F408" s="152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</row>
    <row r="409" spans="1:26" ht="14.25">
      <c r="A409" s="152"/>
      <c r="B409" s="155"/>
      <c r="C409" s="155"/>
      <c r="D409" s="155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</row>
    <row r="410" spans="1:26" ht="14.25">
      <c r="A410" s="152"/>
      <c r="B410" s="155"/>
      <c r="C410" s="155"/>
      <c r="D410" s="155"/>
      <c r="E410" s="152"/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</row>
    <row r="411" spans="1:26" ht="14.25">
      <c r="A411" s="152"/>
      <c r="B411" s="155"/>
      <c r="C411" s="155"/>
      <c r="D411" s="155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</row>
    <row r="412" spans="1:26" ht="14.25">
      <c r="A412" s="152"/>
      <c r="B412" s="155"/>
      <c r="C412" s="155"/>
      <c r="D412" s="155"/>
      <c r="E412" s="152"/>
      <c r="F412" s="152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</row>
    <row r="413" spans="1:26" ht="14.25">
      <c r="A413" s="152"/>
      <c r="B413" s="155"/>
      <c r="C413" s="155"/>
      <c r="D413" s="155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</row>
    <row r="414" spans="1:26" ht="14.25">
      <c r="A414" s="152"/>
      <c r="B414" s="155"/>
      <c r="C414" s="155"/>
      <c r="D414" s="155"/>
      <c r="E414" s="152"/>
      <c r="F414" s="152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  <c r="Z414" s="152"/>
    </row>
    <row r="415" spans="1:26" ht="14.25">
      <c r="A415" s="152"/>
      <c r="B415" s="155"/>
      <c r="C415" s="155"/>
      <c r="D415" s="155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</row>
    <row r="416" spans="1:26" ht="14.25">
      <c r="A416" s="152"/>
      <c r="B416" s="155"/>
      <c r="C416" s="155"/>
      <c r="D416" s="155"/>
      <c r="E416" s="152"/>
      <c r="F416" s="152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</row>
    <row r="417" spans="1:26" ht="14.25">
      <c r="A417" s="152"/>
      <c r="B417" s="155"/>
      <c r="C417" s="155"/>
      <c r="D417" s="155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</row>
    <row r="418" spans="1:26" ht="14.25">
      <c r="A418" s="152"/>
      <c r="B418" s="155"/>
      <c r="C418" s="155"/>
      <c r="D418" s="155"/>
      <c r="E418" s="152"/>
      <c r="F418" s="152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  <c r="Z418" s="152"/>
    </row>
    <row r="419" spans="1:26" ht="14.25">
      <c r="A419" s="152"/>
      <c r="B419" s="155"/>
      <c r="C419" s="155"/>
      <c r="D419" s="155"/>
      <c r="E419" s="152"/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  <c r="Z419" s="152"/>
    </row>
    <row r="420" spans="1:26" ht="14.25">
      <c r="A420" s="152"/>
      <c r="B420" s="155"/>
      <c r="C420" s="155"/>
      <c r="D420" s="155"/>
      <c r="E420" s="152"/>
      <c r="F420" s="152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  <c r="Z420" s="152"/>
    </row>
    <row r="421" spans="1:26" ht="14.25">
      <c r="A421" s="152"/>
      <c r="B421" s="155"/>
      <c r="C421" s="155"/>
      <c r="D421" s="155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</row>
    <row r="422" spans="1:26" ht="14.25">
      <c r="A422" s="152"/>
      <c r="B422" s="155"/>
      <c r="C422" s="155"/>
      <c r="D422" s="155"/>
      <c r="E422" s="152"/>
      <c r="F422" s="152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</row>
    <row r="423" spans="1:26" ht="14.25">
      <c r="A423" s="152"/>
      <c r="B423" s="155"/>
      <c r="C423" s="155"/>
      <c r="D423" s="155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</row>
    <row r="424" spans="1:26" ht="14.25">
      <c r="A424" s="152"/>
      <c r="B424" s="155"/>
      <c r="C424" s="155"/>
      <c r="D424" s="155"/>
      <c r="E424" s="152"/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</row>
    <row r="425" spans="1:26" ht="14.25">
      <c r="A425" s="152"/>
      <c r="B425" s="155"/>
      <c r="C425" s="155"/>
      <c r="D425" s="155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</row>
    <row r="426" spans="1:26" ht="14.25">
      <c r="A426" s="152"/>
      <c r="B426" s="155"/>
      <c r="C426" s="155"/>
      <c r="D426" s="155"/>
      <c r="E426" s="152"/>
      <c r="F426" s="152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  <c r="Z426" s="152"/>
    </row>
    <row r="427" spans="1:26" ht="14.25">
      <c r="A427" s="152"/>
      <c r="B427" s="155"/>
      <c r="C427" s="155"/>
      <c r="D427" s="155"/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</row>
    <row r="428" spans="1:26" ht="14.25">
      <c r="A428" s="152"/>
      <c r="B428" s="155"/>
      <c r="C428" s="155"/>
      <c r="D428" s="155"/>
      <c r="E428" s="152"/>
      <c r="F428" s="152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</row>
    <row r="429" spans="1:26" ht="14.25">
      <c r="A429" s="152"/>
      <c r="B429" s="155"/>
      <c r="C429" s="155"/>
      <c r="D429" s="155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</row>
    <row r="430" spans="1:26" ht="14.25">
      <c r="A430" s="152"/>
      <c r="B430" s="155"/>
      <c r="C430" s="155"/>
      <c r="D430" s="155"/>
      <c r="E430" s="152"/>
      <c r="F430" s="152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</row>
    <row r="431" spans="1:26" ht="14.25">
      <c r="A431" s="152"/>
      <c r="B431" s="155"/>
      <c r="C431" s="155"/>
      <c r="D431" s="155"/>
      <c r="E431" s="152"/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</row>
    <row r="432" spans="1:26" ht="14.25">
      <c r="A432" s="152"/>
      <c r="B432" s="155"/>
      <c r="C432" s="155"/>
      <c r="D432" s="155"/>
      <c r="E432" s="152"/>
      <c r="F432" s="152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</row>
    <row r="433" spans="1:26" ht="14.25">
      <c r="A433" s="152"/>
      <c r="B433" s="155"/>
      <c r="C433" s="155"/>
      <c r="D433" s="155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</row>
    <row r="434" spans="1:26" ht="14.25">
      <c r="A434" s="152"/>
      <c r="B434" s="155"/>
      <c r="C434" s="155"/>
      <c r="D434" s="155"/>
      <c r="E434" s="152"/>
      <c r="F434" s="152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</row>
    <row r="435" spans="1:26" ht="14.25">
      <c r="A435" s="152"/>
      <c r="B435" s="155"/>
      <c r="C435" s="155"/>
      <c r="D435" s="155"/>
      <c r="E435" s="152"/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</row>
    <row r="436" spans="1:26" ht="14.25">
      <c r="A436" s="152"/>
      <c r="B436" s="155"/>
      <c r="C436" s="155"/>
      <c r="D436" s="155"/>
      <c r="E436" s="152"/>
      <c r="F436" s="152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</row>
    <row r="437" spans="1:26" ht="14.25">
      <c r="A437" s="152"/>
      <c r="B437" s="155"/>
      <c r="C437" s="155"/>
      <c r="D437" s="155"/>
      <c r="E437" s="152"/>
      <c r="F437" s="152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</row>
    <row r="438" spans="1:26" ht="14.25">
      <c r="A438" s="152"/>
      <c r="B438" s="155"/>
      <c r="C438" s="155"/>
      <c r="D438" s="155"/>
      <c r="E438" s="152"/>
      <c r="F438" s="152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</row>
    <row r="439" spans="1:26" ht="14.25">
      <c r="A439" s="152"/>
      <c r="B439" s="155"/>
      <c r="C439" s="155"/>
      <c r="D439" s="155"/>
      <c r="E439" s="152"/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  <c r="Z439" s="152"/>
    </row>
    <row r="440" spans="1:26" ht="14.25">
      <c r="A440" s="152"/>
      <c r="B440" s="155"/>
      <c r="C440" s="155"/>
      <c r="D440" s="155"/>
      <c r="E440" s="152"/>
      <c r="F440" s="152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  <c r="Z440" s="152"/>
    </row>
    <row r="441" spans="1:26" ht="14.25">
      <c r="A441" s="152"/>
      <c r="B441" s="155"/>
      <c r="C441" s="155"/>
      <c r="D441" s="155"/>
      <c r="E441" s="152"/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</row>
    <row r="442" spans="1:26" ht="14.25">
      <c r="A442" s="152"/>
      <c r="B442" s="155"/>
      <c r="C442" s="155"/>
      <c r="D442" s="155"/>
      <c r="E442" s="152"/>
      <c r="F442" s="152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</row>
    <row r="443" spans="1:26" ht="14.25">
      <c r="A443" s="152"/>
      <c r="B443" s="155"/>
      <c r="C443" s="155"/>
      <c r="D443" s="155"/>
      <c r="E443" s="152"/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</row>
    <row r="444" spans="1:26" ht="14.25">
      <c r="A444" s="152"/>
      <c r="B444" s="155"/>
      <c r="C444" s="155"/>
      <c r="D444" s="155"/>
      <c r="E444" s="152"/>
      <c r="F444" s="152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</row>
    <row r="445" spans="1:26" ht="14.25">
      <c r="A445" s="152"/>
      <c r="B445" s="155"/>
      <c r="C445" s="155"/>
      <c r="D445" s="155"/>
      <c r="E445" s="152"/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</row>
    <row r="446" spans="1:26" ht="14.25">
      <c r="A446" s="152"/>
      <c r="B446" s="155"/>
      <c r="C446" s="155"/>
      <c r="D446" s="155"/>
      <c r="E446" s="152"/>
      <c r="F446" s="152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</row>
    <row r="447" spans="1:26" ht="14.25">
      <c r="A447" s="152"/>
      <c r="B447" s="155"/>
      <c r="C447" s="155"/>
      <c r="D447" s="155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</row>
    <row r="448" spans="1:26" ht="14.25">
      <c r="A448" s="152"/>
      <c r="B448" s="155"/>
      <c r="C448" s="155"/>
      <c r="D448" s="155"/>
      <c r="E448" s="152"/>
      <c r="F448" s="152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</row>
    <row r="449" spans="1:26" ht="14.25">
      <c r="A449" s="152"/>
      <c r="B449" s="155"/>
      <c r="C449" s="155"/>
      <c r="D449" s="155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</row>
    <row r="450" spans="1:26" ht="14.25">
      <c r="A450" s="152"/>
      <c r="B450" s="155"/>
      <c r="C450" s="155"/>
      <c r="D450" s="155"/>
      <c r="E450" s="152"/>
      <c r="F450" s="152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  <c r="Z450" s="152"/>
    </row>
    <row r="451" spans="1:26" ht="14.25">
      <c r="A451" s="152"/>
      <c r="B451" s="155"/>
      <c r="C451" s="155"/>
      <c r="D451" s="155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  <c r="Z451" s="152"/>
    </row>
    <row r="452" spans="1:26" ht="14.25">
      <c r="A452" s="152"/>
      <c r="B452" s="155"/>
      <c r="C452" s="155"/>
      <c r="D452" s="155"/>
      <c r="E452" s="152"/>
      <c r="F452" s="152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  <c r="Z452" s="152"/>
    </row>
    <row r="453" spans="1:26" ht="14.25">
      <c r="A453" s="152"/>
      <c r="B453" s="155"/>
      <c r="C453" s="155"/>
      <c r="D453" s="155"/>
      <c r="E453" s="152"/>
      <c r="F453" s="152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  <c r="Z453" s="152"/>
    </row>
    <row r="454" spans="1:26" ht="14.25">
      <c r="A454" s="152"/>
      <c r="B454" s="155"/>
      <c r="C454" s="155"/>
      <c r="D454" s="155"/>
      <c r="E454" s="152"/>
      <c r="F454" s="152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  <c r="Z454" s="152"/>
    </row>
    <row r="455" spans="1:26" ht="14.25">
      <c r="A455" s="152"/>
      <c r="B455" s="155"/>
      <c r="C455" s="155"/>
      <c r="D455" s="155"/>
      <c r="E455" s="152"/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  <c r="Z455" s="152"/>
    </row>
    <row r="456" spans="1:26" ht="14.25">
      <c r="A456" s="152"/>
      <c r="B456" s="155"/>
      <c r="C456" s="155"/>
      <c r="D456" s="155"/>
      <c r="E456" s="152"/>
      <c r="F456" s="152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  <c r="Z456" s="152"/>
    </row>
    <row r="457" spans="1:26" ht="14.25">
      <c r="A457" s="152"/>
      <c r="B457" s="155"/>
      <c r="C457" s="155"/>
      <c r="D457" s="155"/>
      <c r="E457" s="152"/>
      <c r="F457" s="152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2"/>
    </row>
    <row r="458" spans="1:26" ht="14.25">
      <c r="A458" s="152"/>
      <c r="B458" s="155"/>
      <c r="C458" s="155"/>
      <c r="D458" s="155"/>
      <c r="E458" s="152"/>
      <c r="F458" s="152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  <c r="Z458" s="152"/>
    </row>
    <row r="459" spans="1:26" ht="14.25">
      <c r="A459" s="152"/>
      <c r="B459" s="155"/>
      <c r="C459" s="155"/>
      <c r="D459" s="155"/>
      <c r="E459" s="152"/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</row>
    <row r="460" spans="1:26" ht="14.25">
      <c r="A460" s="152"/>
      <c r="B460" s="155"/>
      <c r="C460" s="155"/>
      <c r="D460" s="155"/>
      <c r="E460" s="152"/>
      <c r="F460" s="152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  <c r="Z460" s="152"/>
    </row>
    <row r="461" spans="1:26" ht="14.25">
      <c r="A461" s="152"/>
      <c r="B461" s="155"/>
      <c r="C461" s="155"/>
      <c r="D461" s="155"/>
      <c r="E461" s="152"/>
      <c r="F461" s="152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  <c r="Z461" s="152"/>
    </row>
    <row r="462" spans="1:26" ht="14.25">
      <c r="A462" s="152"/>
      <c r="B462" s="155"/>
      <c r="C462" s="155"/>
      <c r="D462" s="155"/>
      <c r="E462" s="152"/>
      <c r="F462" s="152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  <c r="Z462" s="152"/>
    </row>
    <row r="463" spans="1:26" ht="14.25">
      <c r="A463" s="152"/>
      <c r="B463" s="155"/>
      <c r="C463" s="155"/>
      <c r="D463" s="155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  <c r="Z463" s="152"/>
    </row>
    <row r="464" spans="1:26" ht="14.25">
      <c r="A464" s="152"/>
      <c r="B464" s="155"/>
      <c r="C464" s="155"/>
      <c r="D464" s="155"/>
      <c r="E464" s="152"/>
      <c r="F464" s="152"/>
      <c r="G464" s="152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  <c r="Z464" s="152"/>
    </row>
    <row r="465" spans="1:26" ht="14.25">
      <c r="A465" s="152"/>
      <c r="B465" s="155"/>
      <c r="C465" s="155"/>
      <c r="D465" s="155"/>
      <c r="E465" s="152"/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</row>
    <row r="466" spans="1:26" ht="14.25">
      <c r="A466" s="152"/>
      <c r="B466" s="155"/>
      <c r="C466" s="155"/>
      <c r="D466" s="155"/>
      <c r="E466" s="152"/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</row>
    <row r="467" spans="1:26" ht="14.25">
      <c r="A467" s="152"/>
      <c r="B467" s="155"/>
      <c r="C467" s="155"/>
      <c r="D467" s="155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  <c r="Z467" s="152"/>
    </row>
    <row r="468" spans="1:26" ht="14.25">
      <c r="A468" s="152"/>
      <c r="B468" s="155"/>
      <c r="C468" s="155"/>
      <c r="D468" s="155"/>
      <c r="E468" s="152"/>
      <c r="F468" s="152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  <c r="Z468" s="152"/>
    </row>
    <row r="469" spans="1:26" ht="14.25">
      <c r="A469" s="152"/>
      <c r="B469" s="155"/>
      <c r="C469" s="155"/>
      <c r="D469" s="155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  <c r="Z469" s="152"/>
    </row>
    <row r="470" spans="1:26" ht="14.25">
      <c r="A470" s="152"/>
      <c r="B470" s="155"/>
      <c r="C470" s="155"/>
      <c r="D470" s="155"/>
      <c r="E470" s="152"/>
      <c r="F470" s="152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  <c r="Z470" s="152"/>
    </row>
    <row r="471" spans="1:26" ht="14.25">
      <c r="A471" s="152"/>
      <c r="B471" s="155"/>
      <c r="C471" s="155"/>
      <c r="D471" s="155"/>
      <c r="E471" s="152"/>
      <c r="F471" s="152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  <c r="Z471" s="152"/>
    </row>
    <row r="472" spans="1:26" ht="14.25">
      <c r="A472" s="152"/>
      <c r="B472" s="155"/>
      <c r="C472" s="155"/>
      <c r="D472" s="155"/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  <c r="Z472" s="152"/>
    </row>
    <row r="473" spans="1:26" ht="14.25">
      <c r="A473" s="152"/>
      <c r="B473" s="155"/>
      <c r="C473" s="155"/>
      <c r="D473" s="155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</row>
    <row r="474" spans="1:26" ht="14.25">
      <c r="A474" s="152"/>
      <c r="B474" s="155"/>
      <c r="C474" s="155"/>
      <c r="D474" s="155"/>
      <c r="E474" s="152"/>
      <c r="F474" s="152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  <c r="Z474" s="152"/>
    </row>
    <row r="475" spans="1:26" ht="14.25">
      <c r="A475" s="152"/>
      <c r="B475" s="155"/>
      <c r="C475" s="155"/>
      <c r="D475" s="155"/>
      <c r="E475" s="152"/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</row>
    <row r="476" spans="1:26" ht="14.25">
      <c r="A476" s="152"/>
      <c r="B476" s="155"/>
      <c r="C476" s="155"/>
      <c r="D476" s="155"/>
      <c r="E476" s="152"/>
      <c r="F476" s="152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  <c r="Z476" s="152"/>
    </row>
    <row r="477" spans="1:26" ht="14.25">
      <c r="A477" s="152"/>
      <c r="B477" s="155"/>
      <c r="C477" s="155"/>
      <c r="D477" s="155"/>
      <c r="E477" s="152"/>
      <c r="F477" s="152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  <c r="Z477" s="152"/>
    </row>
    <row r="478" spans="1:26" ht="14.25">
      <c r="A478" s="152"/>
      <c r="B478" s="155"/>
      <c r="C478" s="155"/>
      <c r="D478" s="155"/>
      <c r="E478" s="152"/>
      <c r="F478" s="152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</row>
    <row r="479" spans="1:26" ht="14.25">
      <c r="A479" s="152"/>
      <c r="B479" s="155"/>
      <c r="C479" s="155"/>
      <c r="D479" s="155"/>
      <c r="E479" s="152"/>
      <c r="F479" s="152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</row>
    <row r="480" spans="1:26" ht="14.25">
      <c r="A480" s="152"/>
      <c r="B480" s="155"/>
      <c r="C480" s="155"/>
      <c r="D480" s="155"/>
      <c r="E480" s="152"/>
      <c r="F480" s="152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</row>
    <row r="481" spans="1:26" ht="14.25">
      <c r="A481" s="152"/>
      <c r="B481" s="155"/>
      <c r="C481" s="155"/>
      <c r="D481" s="155"/>
      <c r="E481" s="152"/>
      <c r="F481" s="152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</row>
    <row r="482" spans="1:26" ht="14.25">
      <c r="A482" s="152"/>
      <c r="B482" s="155"/>
      <c r="C482" s="155"/>
      <c r="D482" s="155"/>
      <c r="E482" s="152"/>
      <c r="F482" s="152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</row>
    <row r="483" spans="1:26" ht="14.25">
      <c r="A483" s="152"/>
      <c r="B483" s="155"/>
      <c r="C483" s="155"/>
      <c r="D483" s="155"/>
      <c r="E483" s="152"/>
      <c r="F483" s="152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</row>
    <row r="484" spans="1:26" ht="14.25">
      <c r="A484" s="152"/>
      <c r="B484" s="155"/>
      <c r="C484" s="155"/>
      <c r="D484" s="155"/>
      <c r="E484" s="152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</row>
    <row r="485" spans="1:26" ht="14.25">
      <c r="A485" s="152"/>
      <c r="B485" s="155"/>
      <c r="C485" s="155"/>
      <c r="D485" s="155"/>
      <c r="E485" s="152"/>
      <c r="F485" s="152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</row>
    <row r="486" spans="1:26" ht="14.25">
      <c r="A486" s="152"/>
      <c r="B486" s="155"/>
      <c r="C486" s="155"/>
      <c r="D486" s="155"/>
      <c r="E486" s="152"/>
      <c r="F486" s="152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Z486" s="152"/>
    </row>
    <row r="487" spans="1:26" ht="14.25">
      <c r="A487" s="152"/>
      <c r="B487" s="155"/>
      <c r="C487" s="155"/>
      <c r="D487" s="155"/>
      <c r="E487" s="152"/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  <c r="Z487" s="152"/>
    </row>
    <row r="488" spans="1:26" ht="14.25">
      <c r="A488" s="152"/>
      <c r="B488" s="155"/>
      <c r="C488" s="155"/>
      <c r="D488" s="155"/>
      <c r="E488" s="152"/>
      <c r="F488" s="152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2"/>
    </row>
    <row r="489" spans="1:26" ht="14.25">
      <c r="A489" s="152"/>
      <c r="B489" s="155"/>
      <c r="C489" s="155"/>
      <c r="D489" s="155"/>
      <c r="E489" s="152"/>
      <c r="F489" s="152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  <c r="Z489" s="152"/>
    </row>
    <row r="490" spans="1:26" ht="14.25">
      <c r="A490" s="152"/>
      <c r="B490" s="155"/>
      <c r="C490" s="155"/>
      <c r="D490" s="155"/>
      <c r="E490" s="152"/>
      <c r="F490" s="152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  <c r="Z490" s="152"/>
    </row>
    <row r="491" spans="1:26" ht="14.25">
      <c r="A491" s="152"/>
      <c r="B491" s="155"/>
      <c r="C491" s="155"/>
      <c r="D491" s="155"/>
      <c r="E491" s="152"/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  <c r="Z491" s="152"/>
    </row>
    <row r="492" spans="1:26" ht="14.25">
      <c r="A492" s="152"/>
      <c r="B492" s="155"/>
      <c r="C492" s="155"/>
      <c r="D492" s="155"/>
      <c r="E492" s="152"/>
      <c r="F492" s="152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Z492" s="152"/>
    </row>
    <row r="493" spans="1:26" ht="14.25">
      <c r="A493" s="152"/>
      <c r="B493" s="155"/>
      <c r="C493" s="155"/>
      <c r="D493" s="155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  <c r="Z493" s="152"/>
    </row>
    <row r="494" spans="1:26" ht="14.25">
      <c r="A494" s="152"/>
      <c r="B494" s="155"/>
      <c r="C494" s="155"/>
      <c r="D494" s="155"/>
      <c r="E494" s="152"/>
      <c r="F494" s="152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  <c r="Z494" s="152"/>
    </row>
    <row r="495" spans="1:26" ht="14.25">
      <c r="A495" s="152"/>
      <c r="B495" s="155"/>
      <c r="C495" s="155"/>
      <c r="D495" s="155"/>
      <c r="E495" s="152"/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  <c r="Z495" s="152"/>
    </row>
    <row r="496" spans="1:26" ht="14.25">
      <c r="A496" s="152"/>
      <c r="B496" s="155"/>
      <c r="C496" s="155"/>
      <c r="D496" s="155"/>
      <c r="E496" s="152"/>
      <c r="F496" s="152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  <c r="Z496" s="152"/>
    </row>
    <row r="497" spans="1:26" ht="14.25">
      <c r="A497" s="152"/>
      <c r="B497" s="155"/>
      <c r="C497" s="155"/>
      <c r="D497" s="155"/>
      <c r="E497" s="152"/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</row>
    <row r="498" spans="1:26" ht="14.25">
      <c r="A498" s="152"/>
      <c r="B498" s="155"/>
      <c r="C498" s="155"/>
      <c r="D498" s="155"/>
      <c r="E498" s="152"/>
      <c r="F498" s="152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</row>
    <row r="499" spans="1:26" ht="14.25">
      <c r="A499" s="152"/>
      <c r="B499" s="155"/>
      <c r="C499" s="155"/>
      <c r="D499" s="155"/>
      <c r="E499" s="152"/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  <c r="Z499" s="152"/>
    </row>
    <row r="500" spans="1:26" ht="14.25">
      <c r="A500" s="152"/>
      <c r="B500" s="155"/>
      <c r="C500" s="155"/>
      <c r="D500" s="155"/>
      <c r="E500" s="152"/>
      <c r="F500" s="152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</row>
    <row r="501" spans="1:26" ht="14.25">
      <c r="A501" s="152"/>
      <c r="B501" s="155"/>
      <c r="C501" s="155"/>
      <c r="D501" s="155"/>
      <c r="E501" s="152"/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</row>
    <row r="502" spans="1:26" ht="14.25">
      <c r="A502" s="152"/>
      <c r="B502" s="155"/>
      <c r="C502" s="155"/>
      <c r="D502" s="155"/>
      <c r="E502" s="152"/>
      <c r="F502" s="152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</row>
    <row r="503" spans="1:26" ht="14.25">
      <c r="A503" s="152"/>
      <c r="B503" s="155"/>
      <c r="C503" s="155"/>
      <c r="D503" s="155"/>
      <c r="E503" s="152"/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</row>
    <row r="504" spans="1:26" ht="14.25">
      <c r="A504" s="152"/>
      <c r="B504" s="155"/>
      <c r="C504" s="155"/>
      <c r="D504" s="155"/>
      <c r="E504" s="152"/>
      <c r="F504" s="152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Z504" s="152"/>
    </row>
    <row r="505" spans="1:26" ht="14.25">
      <c r="A505" s="152"/>
      <c r="B505" s="155"/>
      <c r="C505" s="155"/>
      <c r="D505" s="155"/>
      <c r="E505" s="152"/>
      <c r="F505" s="152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  <c r="Z505" s="152"/>
    </row>
    <row r="506" spans="1:26" ht="14.25">
      <c r="A506" s="152"/>
      <c r="B506" s="155"/>
      <c r="C506" s="155"/>
      <c r="D506" s="155"/>
      <c r="E506" s="152"/>
      <c r="F506" s="152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  <c r="Z506" s="152"/>
    </row>
    <row r="507" spans="1:26" ht="14.25">
      <c r="A507" s="152"/>
      <c r="B507" s="155"/>
      <c r="C507" s="155"/>
      <c r="D507" s="155"/>
      <c r="E507" s="152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  <c r="Z507" s="152"/>
    </row>
    <row r="508" spans="1:26" ht="14.25">
      <c r="A508" s="152"/>
      <c r="B508" s="155"/>
      <c r="C508" s="155"/>
      <c r="D508" s="155"/>
      <c r="E508" s="152"/>
      <c r="F508" s="152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  <c r="Z508" s="152"/>
    </row>
    <row r="509" spans="1:26" ht="14.25">
      <c r="A509" s="152"/>
      <c r="B509" s="155"/>
      <c r="C509" s="155"/>
      <c r="D509" s="155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  <c r="Z509" s="152"/>
    </row>
    <row r="510" spans="1:26" ht="14.25">
      <c r="A510" s="152"/>
      <c r="B510" s="155"/>
      <c r="C510" s="155"/>
      <c r="D510" s="155"/>
      <c r="E510" s="152"/>
      <c r="F510" s="152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</row>
    <row r="511" spans="1:26" ht="14.25">
      <c r="A511" s="152"/>
      <c r="B511" s="155"/>
      <c r="C511" s="155"/>
      <c r="D511" s="155"/>
      <c r="E511" s="152"/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</row>
    <row r="512" spans="1:26" ht="14.25">
      <c r="A512" s="152"/>
      <c r="B512" s="155"/>
      <c r="C512" s="155"/>
      <c r="D512" s="155"/>
      <c r="E512" s="152"/>
      <c r="F512" s="152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</row>
    <row r="513" spans="1:26" ht="14.25">
      <c r="A513" s="152"/>
      <c r="B513" s="155"/>
      <c r="C513" s="155"/>
      <c r="D513" s="155"/>
      <c r="E513" s="152"/>
      <c r="F513" s="152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</row>
    <row r="514" spans="1:26" ht="14.25">
      <c r="A514" s="152"/>
      <c r="B514" s="155"/>
      <c r="C514" s="155"/>
      <c r="D514" s="155"/>
      <c r="E514" s="152"/>
      <c r="F514" s="152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</row>
    <row r="515" spans="1:26" ht="14.25">
      <c r="A515" s="152"/>
      <c r="B515" s="155"/>
      <c r="C515" s="155"/>
      <c r="D515" s="155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</row>
    <row r="516" spans="1:26" ht="14.25">
      <c r="A516" s="152"/>
      <c r="B516" s="155"/>
      <c r="C516" s="155"/>
      <c r="D516" s="155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</row>
    <row r="517" spans="1:26" ht="14.25">
      <c r="A517" s="152"/>
      <c r="B517" s="155"/>
      <c r="C517" s="155"/>
      <c r="D517" s="155"/>
      <c r="E517" s="152"/>
      <c r="F517" s="152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</row>
    <row r="518" spans="1:26" ht="14.25">
      <c r="A518" s="152"/>
      <c r="B518" s="155"/>
      <c r="C518" s="155"/>
      <c r="D518" s="155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</row>
    <row r="519" spans="1:26" ht="14.25">
      <c r="A519" s="152"/>
      <c r="B519" s="155"/>
      <c r="C519" s="155"/>
      <c r="D519" s="155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</row>
    <row r="520" spans="1:26" ht="14.25">
      <c r="A520" s="152"/>
      <c r="B520" s="155"/>
      <c r="C520" s="155"/>
      <c r="D520" s="155"/>
      <c r="E520" s="152"/>
      <c r="F520" s="152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</row>
    <row r="521" spans="1:26" ht="14.25">
      <c r="A521" s="152"/>
      <c r="B521" s="155"/>
      <c r="C521" s="155"/>
      <c r="D521" s="155"/>
      <c r="E521" s="152"/>
      <c r="F521" s="152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</row>
    <row r="522" spans="1:26" ht="14.25">
      <c r="A522" s="152"/>
      <c r="B522" s="155"/>
      <c r="C522" s="155"/>
      <c r="D522" s="155"/>
      <c r="E522" s="152"/>
      <c r="F522" s="152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  <c r="Z522" s="152"/>
    </row>
    <row r="523" spans="1:26" ht="14.25">
      <c r="A523" s="152"/>
      <c r="B523" s="155"/>
      <c r="C523" s="155"/>
      <c r="D523" s="155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</row>
    <row r="524" spans="1:26" ht="14.25">
      <c r="A524" s="152"/>
      <c r="B524" s="155"/>
      <c r="C524" s="155"/>
      <c r="D524" s="155"/>
      <c r="E524" s="152"/>
      <c r="F524" s="152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</row>
    <row r="525" spans="1:26" ht="14.25">
      <c r="A525" s="152"/>
      <c r="B525" s="155"/>
      <c r="C525" s="155"/>
      <c r="D525" s="155"/>
      <c r="E525" s="152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  <c r="Z525" s="152"/>
    </row>
    <row r="526" spans="1:26" ht="14.25">
      <c r="A526" s="152"/>
      <c r="B526" s="155"/>
      <c r="C526" s="155"/>
      <c r="D526" s="155"/>
      <c r="E526" s="152"/>
      <c r="F526" s="152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</row>
    <row r="527" spans="1:26" ht="14.25">
      <c r="A527" s="152"/>
      <c r="B527" s="155"/>
      <c r="C527" s="155"/>
      <c r="D527" s="155"/>
      <c r="E527" s="152"/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52"/>
    </row>
    <row r="528" spans="1:26" ht="14.25">
      <c r="A528" s="152"/>
      <c r="B528" s="155"/>
      <c r="C528" s="155"/>
      <c r="D528" s="155"/>
      <c r="E528" s="152"/>
      <c r="F528" s="152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</row>
    <row r="529" spans="1:26" ht="14.25">
      <c r="A529" s="152"/>
      <c r="B529" s="155"/>
      <c r="C529" s="155"/>
      <c r="D529" s="155"/>
      <c r="E529" s="152"/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</row>
    <row r="530" spans="1:26" ht="14.25">
      <c r="A530" s="152"/>
      <c r="B530" s="155"/>
      <c r="C530" s="155"/>
      <c r="D530" s="155"/>
      <c r="E530" s="152"/>
      <c r="F530" s="152"/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</row>
    <row r="531" spans="1:26" ht="14.25">
      <c r="A531" s="152"/>
      <c r="B531" s="155"/>
      <c r="C531" s="155"/>
      <c r="D531" s="155"/>
      <c r="E531" s="152"/>
      <c r="F531" s="152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</row>
    <row r="532" spans="1:26" ht="14.25">
      <c r="A532" s="152"/>
      <c r="B532" s="155"/>
      <c r="C532" s="155"/>
      <c r="D532" s="155"/>
      <c r="E532" s="152"/>
      <c r="F532" s="152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</row>
    <row r="533" spans="1:26" ht="14.25">
      <c r="A533" s="152"/>
      <c r="B533" s="155"/>
      <c r="C533" s="155"/>
      <c r="D533" s="155"/>
      <c r="E533" s="152"/>
      <c r="F533" s="152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</row>
    <row r="534" spans="1:26" ht="14.25">
      <c r="A534" s="152"/>
      <c r="B534" s="155"/>
      <c r="C534" s="155"/>
      <c r="D534" s="155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</row>
    <row r="535" spans="1:26" ht="14.25">
      <c r="A535" s="152"/>
      <c r="B535" s="155"/>
      <c r="C535" s="155"/>
      <c r="D535" s="155"/>
      <c r="E535" s="152"/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</row>
    <row r="536" spans="1:26" ht="14.25">
      <c r="A536" s="152"/>
      <c r="B536" s="155"/>
      <c r="C536" s="155"/>
      <c r="D536" s="155"/>
      <c r="E536" s="152"/>
      <c r="F536" s="152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</row>
    <row r="537" spans="1:26" ht="14.25">
      <c r="A537" s="152"/>
      <c r="B537" s="155"/>
      <c r="C537" s="155"/>
      <c r="D537" s="155"/>
      <c r="E537" s="152"/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</row>
    <row r="538" spans="1:26" ht="14.25">
      <c r="A538" s="152"/>
      <c r="B538" s="155"/>
      <c r="C538" s="155"/>
      <c r="D538" s="155"/>
      <c r="E538" s="152"/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</row>
    <row r="539" spans="1:26" ht="14.25">
      <c r="A539" s="152"/>
      <c r="B539" s="155"/>
      <c r="C539" s="155"/>
      <c r="D539" s="155"/>
      <c r="E539" s="152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</row>
    <row r="540" spans="1:26" ht="14.25">
      <c r="A540" s="152"/>
      <c r="B540" s="155"/>
      <c r="C540" s="155"/>
      <c r="D540" s="155"/>
      <c r="E540" s="152"/>
      <c r="F540" s="152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</row>
    <row r="541" spans="1:26" ht="14.25">
      <c r="A541" s="152"/>
      <c r="B541" s="155"/>
      <c r="C541" s="155"/>
      <c r="D541" s="155"/>
      <c r="E541" s="152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</row>
    <row r="542" spans="1:26" ht="14.25">
      <c r="A542" s="152"/>
      <c r="B542" s="155"/>
      <c r="C542" s="155"/>
      <c r="D542" s="155"/>
      <c r="E542" s="152"/>
      <c r="F542" s="152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</row>
    <row r="543" spans="1:26" ht="14.25">
      <c r="A543" s="152"/>
      <c r="B543" s="155"/>
      <c r="C543" s="155"/>
      <c r="D543" s="155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</row>
    <row r="544" spans="1:26" ht="14.25">
      <c r="A544" s="152"/>
      <c r="B544" s="155"/>
      <c r="C544" s="155"/>
      <c r="D544" s="155"/>
      <c r="E544" s="152"/>
      <c r="F544" s="152"/>
      <c r="G544" s="152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Z544" s="152"/>
    </row>
    <row r="545" spans="1:26" ht="14.25">
      <c r="A545" s="152"/>
      <c r="B545" s="155"/>
      <c r="C545" s="155"/>
      <c r="D545" s="155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</row>
    <row r="546" spans="1:26" ht="14.25">
      <c r="A546" s="152"/>
      <c r="B546" s="155"/>
      <c r="C546" s="155"/>
      <c r="D546" s="155"/>
      <c r="E546" s="152"/>
      <c r="F546" s="152"/>
      <c r="G546" s="152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</row>
    <row r="547" spans="1:26" ht="14.25">
      <c r="A547" s="152"/>
      <c r="B547" s="155"/>
      <c r="C547" s="155"/>
      <c r="D547" s="155"/>
      <c r="E547" s="152"/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</row>
    <row r="548" spans="1:26" ht="14.25">
      <c r="A548" s="152"/>
      <c r="B548" s="155"/>
      <c r="C548" s="155"/>
      <c r="D548" s="155"/>
      <c r="E548" s="152"/>
      <c r="F548" s="152"/>
      <c r="G548" s="152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</row>
    <row r="549" spans="1:26" ht="14.25">
      <c r="A549" s="152"/>
      <c r="B549" s="155"/>
      <c r="C549" s="155"/>
      <c r="D549" s="155"/>
      <c r="E549" s="152"/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</row>
    <row r="550" spans="1:26" ht="14.25">
      <c r="A550" s="152"/>
      <c r="B550" s="155"/>
      <c r="C550" s="155"/>
      <c r="D550" s="155"/>
      <c r="E550" s="152"/>
      <c r="F550" s="152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Z550" s="152"/>
    </row>
    <row r="551" spans="1:26" ht="14.25">
      <c r="A551" s="152"/>
      <c r="B551" s="155"/>
      <c r="C551" s="155"/>
      <c r="D551" s="155"/>
      <c r="E551" s="152"/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</row>
    <row r="552" spans="1:26" ht="14.25">
      <c r="A552" s="152"/>
      <c r="B552" s="155"/>
      <c r="C552" s="155"/>
      <c r="D552" s="155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</row>
    <row r="553" spans="1:26" ht="14.25">
      <c r="A553" s="152"/>
      <c r="B553" s="155"/>
      <c r="C553" s="155"/>
      <c r="D553" s="155"/>
      <c r="E553" s="152"/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</row>
    <row r="554" spans="1:26" ht="14.25">
      <c r="A554" s="152"/>
      <c r="B554" s="155"/>
      <c r="C554" s="155"/>
      <c r="D554" s="155"/>
      <c r="E554" s="152"/>
      <c r="F554" s="152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52"/>
    </row>
    <row r="555" spans="1:26" ht="14.25">
      <c r="A555" s="152"/>
      <c r="B555" s="155"/>
      <c r="C555" s="155"/>
      <c r="D555" s="155"/>
      <c r="E555" s="152"/>
      <c r="F555" s="152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  <c r="Z555" s="152"/>
    </row>
    <row r="556" spans="1:26" ht="14.25">
      <c r="A556" s="152"/>
      <c r="B556" s="155"/>
      <c r="C556" s="155"/>
      <c r="D556" s="155"/>
      <c r="E556" s="152"/>
      <c r="F556" s="152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Z556" s="152"/>
    </row>
    <row r="557" spans="1:26" ht="14.25">
      <c r="A557" s="152"/>
      <c r="B557" s="155"/>
      <c r="C557" s="155"/>
      <c r="D557" s="155"/>
      <c r="E557" s="152"/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  <c r="Z557" s="152"/>
    </row>
    <row r="558" spans="1:26" ht="14.25">
      <c r="A558" s="152"/>
      <c r="B558" s="155"/>
      <c r="C558" s="155"/>
      <c r="D558" s="155"/>
      <c r="E558" s="152"/>
      <c r="F558" s="152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  <c r="Z558" s="152"/>
    </row>
    <row r="559" spans="1:26" ht="14.25">
      <c r="A559" s="152"/>
      <c r="B559" s="155"/>
      <c r="C559" s="155"/>
      <c r="D559" s="155"/>
      <c r="E559" s="152"/>
      <c r="F559" s="152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  <c r="Z559" s="152"/>
    </row>
    <row r="560" spans="1:26" ht="14.25">
      <c r="A560" s="152"/>
      <c r="B560" s="155"/>
      <c r="C560" s="155"/>
      <c r="D560" s="155"/>
      <c r="E560" s="152"/>
      <c r="F560" s="152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  <c r="Z560" s="152"/>
    </row>
    <row r="561" spans="1:26" ht="14.25">
      <c r="A561" s="152"/>
      <c r="B561" s="155"/>
      <c r="C561" s="155"/>
      <c r="D561" s="155"/>
      <c r="E561" s="152"/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  <c r="Z561" s="152"/>
    </row>
    <row r="562" spans="1:26" ht="14.25">
      <c r="A562" s="152"/>
      <c r="B562" s="155"/>
      <c r="C562" s="155"/>
      <c r="D562" s="155"/>
      <c r="E562" s="152"/>
      <c r="F562" s="152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Z562" s="152"/>
    </row>
    <row r="563" spans="1:26" ht="14.25">
      <c r="A563" s="152"/>
      <c r="B563" s="155"/>
      <c r="C563" s="155"/>
      <c r="D563" s="155"/>
      <c r="E563" s="152"/>
      <c r="F563" s="152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  <c r="Z563" s="152"/>
    </row>
    <row r="564" spans="1:26" ht="14.25">
      <c r="A564" s="152"/>
      <c r="B564" s="155"/>
      <c r="C564" s="155"/>
      <c r="D564" s="155"/>
      <c r="E564" s="152"/>
      <c r="F564" s="152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</row>
    <row r="565" spans="1:26" ht="14.25">
      <c r="A565" s="152"/>
      <c r="B565" s="155"/>
      <c r="C565" s="155"/>
      <c r="D565" s="155"/>
      <c r="E565" s="152"/>
      <c r="F565" s="152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  <c r="Z565" s="152"/>
    </row>
    <row r="566" spans="1:26" ht="14.25">
      <c r="A566" s="152"/>
      <c r="B566" s="155"/>
      <c r="C566" s="155"/>
      <c r="D566" s="155"/>
      <c r="E566" s="152"/>
      <c r="F566" s="152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  <c r="Z566" s="152"/>
    </row>
    <row r="567" spans="1:26" ht="14.25">
      <c r="A567" s="152"/>
      <c r="B567" s="155"/>
      <c r="C567" s="155"/>
      <c r="D567" s="155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</row>
    <row r="568" spans="1:26" ht="14.25">
      <c r="A568" s="152"/>
      <c r="B568" s="155"/>
      <c r="C568" s="155"/>
      <c r="D568" s="155"/>
      <c r="E568" s="152"/>
      <c r="F568" s="152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</row>
    <row r="569" spans="1:26" ht="14.25">
      <c r="A569" s="152"/>
      <c r="B569" s="155"/>
      <c r="C569" s="155"/>
      <c r="D569" s="155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</row>
    <row r="570" spans="1:26" ht="14.25">
      <c r="A570" s="152"/>
      <c r="B570" s="155"/>
      <c r="C570" s="155"/>
      <c r="D570" s="155"/>
      <c r="E570" s="152"/>
      <c r="F570" s="152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</row>
    <row r="571" spans="1:26" ht="14.25">
      <c r="A571" s="152"/>
      <c r="B571" s="155"/>
      <c r="C571" s="155"/>
      <c r="D571" s="155"/>
      <c r="E571" s="152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</row>
    <row r="572" spans="1:26" ht="14.25">
      <c r="A572" s="152"/>
      <c r="B572" s="155"/>
      <c r="C572" s="155"/>
      <c r="D572" s="155"/>
      <c r="E572" s="152"/>
      <c r="F572" s="152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</row>
    <row r="573" spans="1:26" ht="14.25">
      <c r="A573" s="152"/>
      <c r="B573" s="155"/>
      <c r="C573" s="155"/>
      <c r="D573" s="155"/>
      <c r="E573" s="152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</row>
    <row r="574" spans="1:26" ht="14.25">
      <c r="A574" s="152"/>
      <c r="B574" s="155"/>
      <c r="C574" s="155"/>
      <c r="D574" s="155"/>
      <c r="E574" s="152"/>
      <c r="F574" s="152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</row>
    <row r="575" spans="1:26" ht="14.25">
      <c r="A575" s="152"/>
      <c r="B575" s="155"/>
      <c r="C575" s="155"/>
      <c r="D575" s="155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</row>
    <row r="576" spans="1:26" ht="14.25">
      <c r="A576" s="152"/>
      <c r="B576" s="155"/>
      <c r="C576" s="155"/>
      <c r="D576" s="155"/>
      <c r="E576" s="152"/>
      <c r="F576" s="152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Z576" s="152"/>
    </row>
    <row r="577" spans="1:26" ht="14.25">
      <c r="A577" s="152"/>
      <c r="B577" s="155"/>
      <c r="C577" s="155"/>
      <c r="D577" s="155"/>
      <c r="E577" s="152"/>
      <c r="F577" s="152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  <c r="Z577" s="152"/>
    </row>
    <row r="578" spans="1:26" ht="14.25">
      <c r="A578" s="152"/>
      <c r="B578" s="155"/>
      <c r="C578" s="155"/>
      <c r="D578" s="155"/>
      <c r="E578" s="152"/>
      <c r="F578" s="152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  <c r="Z578" s="152"/>
    </row>
    <row r="579" spans="1:26" ht="14.25">
      <c r="A579" s="152"/>
      <c r="B579" s="155"/>
      <c r="C579" s="155"/>
      <c r="D579" s="155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  <c r="Z579" s="152"/>
    </row>
    <row r="580" spans="1:26" ht="14.25">
      <c r="A580" s="152"/>
      <c r="B580" s="155"/>
      <c r="C580" s="155"/>
      <c r="D580" s="155"/>
      <c r="E580" s="152"/>
      <c r="F580" s="152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  <c r="Z580" s="152"/>
    </row>
    <row r="581" spans="1:26" ht="14.25">
      <c r="A581" s="152"/>
      <c r="B581" s="155"/>
      <c r="C581" s="155"/>
      <c r="D581" s="155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2"/>
    </row>
    <row r="582" spans="1:26" ht="14.25">
      <c r="A582" s="152"/>
      <c r="B582" s="155"/>
      <c r="C582" s="155"/>
      <c r="D582" s="155"/>
      <c r="E582" s="152"/>
      <c r="F582" s="152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</row>
    <row r="583" spans="1:26" ht="14.25">
      <c r="A583" s="152"/>
      <c r="B583" s="155"/>
      <c r="C583" s="155"/>
      <c r="D583" s="155"/>
      <c r="E583" s="152"/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  <c r="Z583" s="152"/>
    </row>
    <row r="584" spans="1:26" ht="14.25">
      <c r="A584" s="152"/>
      <c r="B584" s="155"/>
      <c r="C584" s="155"/>
      <c r="D584" s="155"/>
      <c r="E584" s="152"/>
      <c r="F584" s="152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</row>
    <row r="585" spans="1:26" ht="14.25">
      <c r="A585" s="152"/>
      <c r="B585" s="155"/>
      <c r="C585" s="155"/>
      <c r="D585" s="155"/>
      <c r="E585" s="152"/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</row>
    <row r="586" spans="1:26" ht="14.25">
      <c r="A586" s="152"/>
      <c r="B586" s="155"/>
      <c r="C586" s="155"/>
      <c r="D586" s="155"/>
      <c r="E586" s="152"/>
      <c r="F586" s="152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  <c r="Z586" s="152"/>
    </row>
    <row r="587" spans="1:26" ht="14.25">
      <c r="A587" s="152"/>
      <c r="B587" s="155"/>
      <c r="C587" s="155"/>
      <c r="D587" s="155"/>
      <c r="E587" s="152"/>
      <c r="F587" s="152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  <c r="Z587" s="152"/>
    </row>
    <row r="588" spans="1:26" ht="14.25">
      <c r="A588" s="152"/>
      <c r="B588" s="155"/>
      <c r="C588" s="155"/>
      <c r="D588" s="155"/>
      <c r="E588" s="152"/>
      <c r="F588" s="152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Z588" s="152"/>
    </row>
    <row r="589" spans="1:26" ht="14.25">
      <c r="A589" s="152"/>
      <c r="B589" s="155"/>
      <c r="C589" s="155"/>
      <c r="D589" s="155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</row>
    <row r="590" spans="1:26" ht="14.25">
      <c r="A590" s="152"/>
      <c r="B590" s="155"/>
      <c r="C590" s="155"/>
      <c r="D590" s="155"/>
      <c r="E590" s="152"/>
      <c r="F590" s="152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  <c r="Z590" s="152"/>
    </row>
    <row r="591" spans="1:26" ht="14.25">
      <c r="A591" s="152"/>
      <c r="B591" s="155"/>
      <c r="C591" s="155"/>
      <c r="D591" s="155"/>
      <c r="E591" s="152"/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</row>
    <row r="592" spans="1:26" ht="14.25">
      <c r="A592" s="152"/>
      <c r="B592" s="155"/>
      <c r="C592" s="155"/>
      <c r="D592" s="155"/>
      <c r="E592" s="152"/>
      <c r="F592" s="152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  <c r="Z592" s="152"/>
    </row>
    <row r="593" spans="1:26" ht="14.25">
      <c r="A593" s="152"/>
      <c r="B593" s="155"/>
      <c r="C593" s="155"/>
      <c r="D593" s="155"/>
      <c r="E593" s="152"/>
      <c r="F593" s="152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  <c r="Z593" s="152"/>
    </row>
    <row r="594" spans="1:26" ht="14.25">
      <c r="A594" s="152"/>
      <c r="B594" s="155"/>
      <c r="C594" s="155"/>
      <c r="D594" s="155"/>
      <c r="E594" s="152"/>
      <c r="F594" s="152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Z594" s="152"/>
    </row>
    <row r="595" spans="1:26" ht="14.25">
      <c r="A595" s="152"/>
      <c r="B595" s="155"/>
      <c r="C595" s="155"/>
      <c r="D595" s="155"/>
      <c r="E595" s="152"/>
      <c r="F595" s="152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  <c r="Z595" s="152"/>
    </row>
    <row r="596" spans="1:26" ht="14.25">
      <c r="A596" s="152"/>
      <c r="B596" s="155"/>
      <c r="C596" s="155"/>
      <c r="D596" s="155"/>
      <c r="E596" s="152"/>
      <c r="F596" s="152"/>
      <c r="G596" s="152"/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  <c r="Z596" s="152"/>
    </row>
    <row r="597" spans="1:26" ht="14.25">
      <c r="A597" s="152"/>
      <c r="B597" s="155"/>
      <c r="C597" s="155"/>
      <c r="D597" s="155"/>
      <c r="E597" s="152"/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  <c r="Z597" s="152"/>
    </row>
    <row r="598" spans="1:26" ht="14.25">
      <c r="A598" s="152"/>
      <c r="B598" s="155"/>
      <c r="C598" s="155"/>
      <c r="D598" s="155"/>
      <c r="E598" s="152"/>
      <c r="F598" s="152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  <c r="Z598" s="152"/>
    </row>
    <row r="599" spans="1:26" ht="14.25">
      <c r="A599" s="152"/>
      <c r="B599" s="155"/>
      <c r="C599" s="155"/>
      <c r="D599" s="155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  <c r="Z599" s="152"/>
    </row>
    <row r="600" spans="1:26" ht="14.25">
      <c r="A600" s="152"/>
      <c r="B600" s="155"/>
      <c r="C600" s="155"/>
      <c r="D600" s="155"/>
      <c r="E600" s="152"/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</row>
    <row r="601" spans="1:26" ht="14.25">
      <c r="A601" s="152"/>
      <c r="B601" s="155"/>
      <c r="C601" s="155"/>
      <c r="D601" s="155"/>
      <c r="E601" s="152"/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</row>
    <row r="602" spans="1:26" ht="14.25">
      <c r="A602" s="152"/>
      <c r="B602" s="155"/>
      <c r="C602" s="155"/>
      <c r="D602" s="155"/>
      <c r="E602" s="152"/>
      <c r="F602" s="152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  <c r="Z602" s="152"/>
    </row>
    <row r="603" spans="1:26" ht="14.25">
      <c r="A603" s="152"/>
      <c r="B603" s="155"/>
      <c r="C603" s="155"/>
      <c r="D603" s="155"/>
      <c r="E603" s="152"/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</row>
    <row r="604" spans="1:26" ht="14.25">
      <c r="A604" s="152"/>
      <c r="B604" s="155"/>
      <c r="C604" s="155"/>
      <c r="D604" s="155"/>
      <c r="E604" s="152"/>
      <c r="F604" s="152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</row>
    <row r="605" spans="1:26" ht="14.25">
      <c r="A605" s="152"/>
      <c r="B605" s="155"/>
      <c r="C605" s="155"/>
      <c r="D605" s="155"/>
      <c r="E605" s="152"/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</row>
    <row r="606" spans="1:26" ht="14.25">
      <c r="A606" s="152"/>
      <c r="B606" s="155"/>
      <c r="C606" s="155"/>
      <c r="D606" s="155"/>
      <c r="E606" s="152"/>
      <c r="F606" s="152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</row>
    <row r="607" spans="1:26" ht="14.25">
      <c r="A607" s="152"/>
      <c r="B607" s="155"/>
      <c r="C607" s="155"/>
      <c r="D607" s="155"/>
      <c r="E607" s="152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</row>
    <row r="608" spans="1:26" ht="14.25">
      <c r="A608" s="152"/>
      <c r="B608" s="155"/>
      <c r="C608" s="155"/>
      <c r="D608" s="155"/>
      <c r="E608" s="152"/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</row>
    <row r="609" spans="1:26" ht="14.25">
      <c r="A609" s="152"/>
      <c r="B609" s="155"/>
      <c r="C609" s="155"/>
      <c r="D609" s="155"/>
      <c r="E609" s="152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</row>
    <row r="610" spans="1:26" ht="14.25">
      <c r="A610" s="152"/>
      <c r="B610" s="155"/>
      <c r="C610" s="155"/>
      <c r="D610" s="155"/>
      <c r="E610" s="152"/>
      <c r="F610" s="152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</row>
    <row r="611" spans="1:26" ht="14.25">
      <c r="A611" s="152"/>
      <c r="B611" s="155"/>
      <c r="C611" s="155"/>
      <c r="D611" s="155"/>
      <c r="E611" s="152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</row>
    <row r="612" spans="1:26" ht="14.25">
      <c r="A612" s="152"/>
      <c r="B612" s="155"/>
      <c r="C612" s="155"/>
      <c r="D612" s="155"/>
      <c r="E612" s="152"/>
      <c r="F612" s="152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</row>
    <row r="613" spans="1:26" ht="14.25">
      <c r="A613" s="152"/>
      <c r="B613" s="155"/>
      <c r="C613" s="155"/>
      <c r="D613" s="155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  <c r="Z613" s="152"/>
    </row>
    <row r="614" spans="1:26" ht="14.25">
      <c r="A614" s="152"/>
      <c r="B614" s="155"/>
      <c r="C614" s="155"/>
      <c r="D614" s="155"/>
      <c r="E614" s="152"/>
      <c r="F614" s="152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  <c r="Z614" s="152"/>
    </row>
    <row r="615" spans="1:26" ht="14.25">
      <c r="A615" s="152"/>
      <c r="B615" s="155"/>
      <c r="C615" s="155"/>
      <c r="D615" s="155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  <c r="Z615" s="152"/>
    </row>
    <row r="616" spans="1:26" ht="14.25">
      <c r="A616" s="152"/>
      <c r="B616" s="155"/>
      <c r="C616" s="155"/>
      <c r="D616" s="155"/>
      <c r="E616" s="152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  <c r="Z616" s="152"/>
    </row>
    <row r="617" spans="1:26" ht="14.25">
      <c r="A617" s="152"/>
      <c r="B617" s="155"/>
      <c r="C617" s="155"/>
      <c r="D617" s="155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</row>
    <row r="618" spans="1:26" ht="14.25">
      <c r="A618" s="152"/>
      <c r="B618" s="155"/>
      <c r="C618" s="155"/>
      <c r="D618" s="155"/>
      <c r="E618" s="152"/>
      <c r="F618" s="152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52"/>
    </row>
    <row r="619" spans="1:26" ht="14.25">
      <c r="A619" s="152"/>
      <c r="B619" s="155"/>
      <c r="C619" s="155"/>
      <c r="D619" s="155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  <c r="Z619" s="152"/>
    </row>
    <row r="620" spans="1:26" ht="14.25">
      <c r="A620" s="152"/>
      <c r="B620" s="155"/>
      <c r="C620" s="155"/>
      <c r="D620" s="155"/>
      <c r="E620" s="152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</row>
    <row r="621" spans="1:26" ht="14.25">
      <c r="A621" s="152"/>
      <c r="B621" s="155"/>
      <c r="C621" s="155"/>
      <c r="D621" s="155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</row>
    <row r="622" spans="1:26" ht="14.25">
      <c r="A622" s="152"/>
      <c r="B622" s="155"/>
      <c r="C622" s="155"/>
      <c r="D622" s="155"/>
      <c r="E622" s="152"/>
      <c r="F622" s="152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  <c r="Z622" s="152"/>
    </row>
    <row r="623" spans="1:26" ht="14.25">
      <c r="A623" s="152"/>
      <c r="B623" s="155"/>
      <c r="C623" s="155"/>
      <c r="D623" s="155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</row>
    <row r="624" spans="1:26" ht="14.25">
      <c r="A624" s="152"/>
      <c r="B624" s="155"/>
      <c r="C624" s="155"/>
      <c r="D624" s="155"/>
      <c r="E624" s="152"/>
      <c r="F624" s="152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</row>
    <row r="625" spans="1:26" ht="14.25">
      <c r="A625" s="152"/>
      <c r="B625" s="155"/>
      <c r="C625" s="155"/>
      <c r="D625" s="155"/>
      <c r="E625" s="152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</row>
    <row r="626" spans="1:26" ht="14.25">
      <c r="A626" s="152"/>
      <c r="B626" s="155"/>
      <c r="C626" s="155"/>
      <c r="D626" s="155"/>
      <c r="E626" s="152"/>
      <c r="F626" s="152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</row>
    <row r="627" spans="1:26" ht="14.25">
      <c r="A627" s="152"/>
      <c r="B627" s="155"/>
      <c r="C627" s="155"/>
      <c r="D627" s="155"/>
      <c r="E627" s="152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</row>
    <row r="628" spans="1:26" ht="14.25">
      <c r="A628" s="152"/>
      <c r="B628" s="155"/>
      <c r="C628" s="155"/>
      <c r="D628" s="155"/>
      <c r="E628" s="152"/>
      <c r="F628" s="152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</row>
    <row r="629" spans="1:26" ht="14.25">
      <c r="A629" s="152"/>
      <c r="B629" s="155"/>
      <c r="C629" s="155"/>
      <c r="D629" s="155"/>
      <c r="E629" s="152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  <c r="Z629" s="152"/>
    </row>
    <row r="630" spans="1:26" ht="14.25">
      <c r="A630" s="152"/>
      <c r="B630" s="155"/>
      <c r="C630" s="155"/>
      <c r="D630" s="155"/>
      <c r="E630" s="152"/>
      <c r="F630" s="152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  <c r="Z630" s="152"/>
    </row>
    <row r="631" spans="1:26" ht="14.25">
      <c r="A631" s="152"/>
      <c r="B631" s="155"/>
      <c r="C631" s="155"/>
      <c r="D631" s="155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  <c r="Z631" s="152"/>
    </row>
    <row r="632" spans="1:26" ht="14.25">
      <c r="A632" s="152"/>
      <c r="B632" s="155"/>
      <c r="C632" s="155"/>
      <c r="D632" s="155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</row>
    <row r="633" spans="1:26" ht="14.25">
      <c r="A633" s="152"/>
      <c r="B633" s="155"/>
      <c r="C633" s="155"/>
      <c r="D633" s="155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  <c r="Z633" s="152"/>
    </row>
    <row r="634" spans="1:26" ht="14.25">
      <c r="A634" s="152"/>
      <c r="B634" s="155"/>
      <c r="C634" s="155"/>
      <c r="D634" s="155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</row>
    <row r="635" spans="1:26" ht="14.25">
      <c r="A635" s="152"/>
      <c r="B635" s="155"/>
      <c r="C635" s="155"/>
      <c r="D635" s="155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  <c r="Z635" s="152"/>
    </row>
    <row r="636" spans="1:26" ht="14.25">
      <c r="A636" s="152"/>
      <c r="B636" s="155"/>
      <c r="C636" s="155"/>
      <c r="D636" s="155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</row>
    <row r="637" spans="1:26" ht="14.25">
      <c r="A637" s="152"/>
      <c r="B637" s="155"/>
      <c r="C637" s="155"/>
      <c r="D637" s="155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</row>
    <row r="638" spans="1:26" ht="14.25">
      <c r="A638" s="152"/>
      <c r="B638" s="155"/>
      <c r="C638" s="155"/>
      <c r="D638" s="155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</row>
    <row r="639" spans="1:26" ht="14.25">
      <c r="A639" s="152"/>
      <c r="B639" s="155"/>
      <c r="C639" s="155"/>
      <c r="D639" s="155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</row>
    <row r="640" spans="1:26" ht="14.25">
      <c r="A640" s="152"/>
      <c r="B640" s="155"/>
      <c r="C640" s="155"/>
      <c r="D640" s="155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</row>
    <row r="641" spans="1:26" ht="14.25">
      <c r="A641" s="152"/>
      <c r="B641" s="155"/>
      <c r="C641" s="155"/>
      <c r="D641" s="155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</row>
    <row r="642" spans="1:26" ht="14.25">
      <c r="A642" s="152"/>
      <c r="B642" s="155"/>
      <c r="C642" s="155"/>
      <c r="D642" s="155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</row>
    <row r="643" spans="1:26" ht="14.25">
      <c r="A643" s="152"/>
      <c r="B643" s="155"/>
      <c r="C643" s="155"/>
      <c r="D643" s="155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</row>
    <row r="644" spans="1:26" ht="14.25">
      <c r="A644" s="152"/>
      <c r="B644" s="155"/>
      <c r="C644" s="155"/>
      <c r="D644" s="155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</row>
    <row r="645" spans="1:26" ht="14.25">
      <c r="A645" s="152"/>
      <c r="B645" s="155"/>
      <c r="C645" s="155"/>
      <c r="D645" s="155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</row>
    <row r="646" spans="1:26" ht="14.25">
      <c r="A646" s="152"/>
      <c r="B646" s="155"/>
      <c r="C646" s="155"/>
      <c r="D646" s="155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</row>
    <row r="647" spans="1:26" ht="14.25">
      <c r="A647" s="152"/>
      <c r="B647" s="155"/>
      <c r="C647" s="155"/>
      <c r="D647" s="155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</row>
    <row r="648" spans="1:26" ht="14.25">
      <c r="A648" s="152"/>
      <c r="B648" s="155"/>
      <c r="C648" s="155"/>
      <c r="D648" s="155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  <c r="Z648" s="152"/>
    </row>
    <row r="649" spans="1:26" ht="14.25">
      <c r="A649" s="152"/>
      <c r="B649" s="155"/>
      <c r="C649" s="155"/>
      <c r="D649" s="155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  <c r="Z649" s="152"/>
    </row>
    <row r="650" spans="1:26" ht="14.25">
      <c r="A650" s="152"/>
      <c r="B650" s="155"/>
      <c r="C650" s="155"/>
      <c r="D650" s="155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Z650" s="152"/>
    </row>
    <row r="651" spans="1:26" ht="14.25">
      <c r="A651" s="152"/>
      <c r="B651" s="155"/>
      <c r="C651" s="155"/>
      <c r="D651" s="155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  <c r="Z651" s="152"/>
    </row>
    <row r="652" spans="1:26" ht="14.25">
      <c r="A652" s="152"/>
      <c r="B652" s="155"/>
      <c r="C652" s="155"/>
      <c r="D652" s="155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  <c r="Z652" s="152"/>
    </row>
    <row r="653" spans="1:26" ht="14.25">
      <c r="A653" s="152"/>
      <c r="B653" s="155"/>
      <c r="C653" s="155"/>
      <c r="D653" s="155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  <c r="Z653" s="152"/>
    </row>
    <row r="654" spans="1:26" ht="14.25">
      <c r="A654" s="152"/>
      <c r="B654" s="155"/>
      <c r="C654" s="155"/>
      <c r="D654" s="155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  <c r="Z654" s="152"/>
    </row>
    <row r="655" spans="1:26" ht="14.25">
      <c r="A655" s="152"/>
      <c r="B655" s="155"/>
      <c r="C655" s="155"/>
      <c r="D655" s="155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  <c r="Z655" s="152"/>
    </row>
    <row r="656" spans="1:26" ht="14.25">
      <c r="A656" s="152"/>
      <c r="B656" s="155"/>
      <c r="C656" s="155"/>
      <c r="D656" s="155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  <c r="Z656" s="152"/>
    </row>
    <row r="657" spans="1:26" ht="14.25">
      <c r="A657" s="152"/>
      <c r="B657" s="155"/>
      <c r="C657" s="155"/>
      <c r="D657" s="155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</row>
    <row r="658" spans="1:26" ht="14.25">
      <c r="A658" s="152"/>
      <c r="B658" s="155"/>
      <c r="C658" s="155"/>
      <c r="D658" s="155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</row>
    <row r="659" spans="1:26" ht="14.25">
      <c r="A659" s="152"/>
      <c r="B659" s="155"/>
      <c r="C659" s="155"/>
      <c r="D659" s="155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</row>
    <row r="660" spans="1:26" ht="14.25">
      <c r="A660" s="152"/>
      <c r="B660" s="155"/>
      <c r="C660" s="155"/>
      <c r="D660" s="155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</row>
    <row r="661" spans="1:26" ht="14.25">
      <c r="A661" s="152"/>
      <c r="B661" s="155"/>
      <c r="C661" s="155"/>
      <c r="D661" s="155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</row>
    <row r="662" spans="1:26" ht="14.25">
      <c r="A662" s="152"/>
      <c r="B662" s="155"/>
      <c r="C662" s="155"/>
      <c r="D662" s="155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</row>
    <row r="663" spans="1:26" ht="14.25">
      <c r="A663" s="152"/>
      <c r="B663" s="155"/>
      <c r="C663" s="155"/>
      <c r="D663" s="155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</row>
    <row r="664" spans="1:26" ht="14.25">
      <c r="A664" s="152"/>
      <c r="B664" s="155"/>
      <c r="C664" s="155"/>
      <c r="D664" s="155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</row>
    <row r="665" spans="1:26" ht="14.25">
      <c r="A665" s="152"/>
      <c r="B665" s="155"/>
      <c r="C665" s="155"/>
      <c r="D665" s="155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</row>
    <row r="666" spans="1:26" ht="14.25">
      <c r="A666" s="152"/>
      <c r="B666" s="155"/>
      <c r="C666" s="155"/>
      <c r="D666" s="155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  <c r="Z666" s="152"/>
    </row>
    <row r="667" spans="1:26" ht="14.25">
      <c r="A667" s="152"/>
      <c r="B667" s="155"/>
      <c r="C667" s="155"/>
      <c r="D667" s="155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  <c r="Z667" s="152"/>
    </row>
    <row r="668" spans="1:26" ht="14.25">
      <c r="A668" s="152"/>
      <c r="B668" s="155"/>
      <c r="C668" s="155"/>
      <c r="D668" s="155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  <c r="Z668" s="152"/>
    </row>
    <row r="669" spans="1:26" ht="14.25">
      <c r="A669" s="152"/>
      <c r="B669" s="155"/>
      <c r="C669" s="155"/>
      <c r="D669" s="155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  <c r="Z669" s="152"/>
    </row>
    <row r="670" spans="1:26" ht="14.25">
      <c r="A670" s="152"/>
      <c r="B670" s="155"/>
      <c r="C670" s="155"/>
      <c r="D670" s="155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  <c r="Z670" s="152"/>
    </row>
    <row r="671" spans="1:26" ht="14.25">
      <c r="A671" s="152"/>
      <c r="B671" s="155"/>
      <c r="C671" s="155"/>
      <c r="D671" s="155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  <c r="Z671" s="152"/>
    </row>
    <row r="672" spans="1:26" ht="14.25">
      <c r="A672" s="152"/>
      <c r="B672" s="155"/>
      <c r="C672" s="155"/>
      <c r="D672" s="155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  <c r="Z672" s="152"/>
    </row>
    <row r="673" spans="1:26" ht="14.25">
      <c r="A673" s="152"/>
      <c r="B673" s="155"/>
      <c r="C673" s="155"/>
      <c r="D673" s="155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  <c r="Z673" s="152"/>
    </row>
    <row r="674" spans="1:26" ht="14.25">
      <c r="A674" s="152"/>
      <c r="B674" s="155"/>
      <c r="C674" s="155"/>
      <c r="D674" s="155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  <c r="Z674" s="152"/>
    </row>
    <row r="675" spans="1:26" ht="14.25">
      <c r="A675" s="152"/>
      <c r="B675" s="155"/>
      <c r="C675" s="155"/>
      <c r="D675" s="155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</row>
    <row r="676" spans="1:26" ht="14.25">
      <c r="A676" s="152"/>
      <c r="B676" s="155"/>
      <c r="C676" s="155"/>
      <c r="D676" s="155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</row>
    <row r="677" spans="1:26" ht="14.25">
      <c r="A677" s="152"/>
      <c r="B677" s="155"/>
      <c r="C677" s="155"/>
      <c r="D677" s="155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</row>
    <row r="678" spans="1:26" ht="14.25">
      <c r="A678" s="152"/>
      <c r="B678" s="155"/>
      <c r="C678" s="155"/>
      <c r="D678" s="155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</row>
    <row r="679" spans="1:26" ht="14.25">
      <c r="A679" s="152"/>
      <c r="B679" s="155"/>
      <c r="C679" s="155"/>
      <c r="D679" s="155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</row>
    <row r="680" spans="1:26" ht="14.25">
      <c r="A680" s="152"/>
      <c r="B680" s="155"/>
      <c r="C680" s="155"/>
      <c r="D680" s="155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</row>
    <row r="681" spans="1:26" ht="14.25">
      <c r="A681" s="152"/>
      <c r="B681" s="155"/>
      <c r="C681" s="155"/>
      <c r="D681" s="155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</row>
    <row r="682" spans="1:26" ht="14.25">
      <c r="A682" s="152"/>
      <c r="B682" s="155"/>
      <c r="C682" s="155"/>
      <c r="D682" s="155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  <c r="Z682" s="152"/>
    </row>
    <row r="683" spans="1:26" ht="14.25">
      <c r="A683" s="152"/>
      <c r="B683" s="155"/>
      <c r="C683" s="155"/>
      <c r="D683" s="155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</row>
    <row r="684" spans="1:26" ht="14.25">
      <c r="A684" s="152"/>
      <c r="B684" s="155"/>
      <c r="C684" s="155"/>
      <c r="D684" s="155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</row>
    <row r="685" spans="1:26" ht="14.25">
      <c r="A685" s="152"/>
      <c r="B685" s="155"/>
      <c r="C685" s="155"/>
      <c r="D685" s="155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</row>
    <row r="686" spans="1:26" ht="14.25">
      <c r="A686" s="152"/>
      <c r="B686" s="155"/>
      <c r="C686" s="155"/>
      <c r="D686" s="155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</row>
    <row r="687" spans="1:26" ht="14.25">
      <c r="A687" s="152"/>
      <c r="B687" s="155"/>
      <c r="C687" s="155"/>
      <c r="D687" s="155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</row>
    <row r="688" spans="1:26" ht="14.25">
      <c r="A688" s="152"/>
      <c r="B688" s="155"/>
      <c r="C688" s="155"/>
      <c r="D688" s="155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</row>
    <row r="689" spans="1:26" ht="14.25">
      <c r="A689" s="152"/>
      <c r="B689" s="155"/>
      <c r="C689" s="155"/>
      <c r="D689" s="155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</row>
    <row r="690" spans="1:26" ht="14.25">
      <c r="A690" s="152"/>
      <c r="B690" s="155"/>
      <c r="C690" s="155"/>
      <c r="D690" s="155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</row>
    <row r="691" spans="1:26" ht="14.25">
      <c r="A691" s="152"/>
      <c r="B691" s="155"/>
      <c r="C691" s="155"/>
      <c r="D691" s="155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</row>
    <row r="692" spans="1:26" ht="14.25">
      <c r="A692" s="152"/>
      <c r="B692" s="155"/>
      <c r="C692" s="155"/>
      <c r="D692" s="155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</row>
    <row r="693" spans="1:26" ht="14.25">
      <c r="A693" s="152"/>
      <c r="B693" s="155"/>
      <c r="C693" s="155"/>
      <c r="D693" s="155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</row>
    <row r="694" spans="1:26" ht="14.25">
      <c r="A694" s="152"/>
      <c r="B694" s="155"/>
      <c r="C694" s="155"/>
      <c r="D694" s="155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</row>
    <row r="695" spans="1:26" ht="14.25">
      <c r="A695" s="152"/>
      <c r="B695" s="155"/>
      <c r="C695" s="155"/>
      <c r="D695" s="155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</row>
    <row r="696" spans="1:26" ht="14.25">
      <c r="A696" s="152"/>
      <c r="B696" s="155"/>
      <c r="C696" s="155"/>
      <c r="D696" s="155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</row>
    <row r="697" spans="1:26" ht="14.25">
      <c r="A697" s="152"/>
      <c r="B697" s="155"/>
      <c r="C697" s="155"/>
      <c r="D697" s="155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</row>
    <row r="698" spans="1:26" ht="14.25">
      <c r="A698" s="152"/>
      <c r="B698" s="155"/>
      <c r="C698" s="155"/>
      <c r="D698" s="155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</row>
    <row r="699" spans="1:26" ht="14.25">
      <c r="A699" s="152"/>
      <c r="B699" s="155"/>
      <c r="C699" s="155"/>
      <c r="D699" s="155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</row>
    <row r="700" spans="1:26" ht="14.25">
      <c r="A700" s="152"/>
      <c r="B700" s="155"/>
      <c r="C700" s="155"/>
      <c r="D700" s="155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</row>
    <row r="701" spans="1:26" ht="14.25">
      <c r="A701" s="152"/>
      <c r="B701" s="155"/>
      <c r="C701" s="155"/>
      <c r="D701" s="155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</row>
    <row r="702" spans="1:26" ht="14.25">
      <c r="A702" s="152"/>
      <c r="B702" s="155"/>
      <c r="C702" s="155"/>
      <c r="D702" s="155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</row>
    <row r="703" spans="1:26" ht="14.25">
      <c r="A703" s="152"/>
      <c r="B703" s="155"/>
      <c r="C703" s="155"/>
      <c r="D703" s="155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</row>
    <row r="704" spans="1:26" ht="14.25">
      <c r="A704" s="152"/>
      <c r="B704" s="155"/>
      <c r="C704" s="155"/>
      <c r="D704" s="155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</row>
    <row r="705" spans="1:26" ht="14.25">
      <c r="A705" s="152"/>
      <c r="B705" s="155"/>
      <c r="C705" s="155"/>
      <c r="D705" s="155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</row>
    <row r="706" spans="1:26" ht="14.25">
      <c r="A706" s="152"/>
      <c r="B706" s="155"/>
      <c r="C706" s="155"/>
      <c r="D706" s="155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</row>
    <row r="707" spans="1:26" ht="14.25">
      <c r="A707" s="152"/>
      <c r="B707" s="155"/>
      <c r="C707" s="155"/>
      <c r="D707" s="155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</row>
    <row r="708" spans="1:26" ht="14.25">
      <c r="A708" s="152"/>
      <c r="B708" s="155"/>
      <c r="C708" s="155"/>
      <c r="D708" s="155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</row>
    <row r="709" spans="1:26" ht="14.25">
      <c r="A709" s="152"/>
      <c r="B709" s="155"/>
      <c r="C709" s="155"/>
      <c r="D709" s="155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</row>
    <row r="710" spans="1:26" ht="14.25">
      <c r="A710" s="152"/>
      <c r="B710" s="155"/>
      <c r="C710" s="155"/>
      <c r="D710" s="155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</row>
    <row r="711" spans="1:26" ht="14.25">
      <c r="A711" s="152"/>
      <c r="B711" s="155"/>
      <c r="C711" s="155"/>
      <c r="D711" s="155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</row>
    <row r="712" spans="1:26" ht="14.25">
      <c r="A712" s="152"/>
      <c r="B712" s="155"/>
      <c r="C712" s="155"/>
      <c r="D712" s="155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</row>
    <row r="713" spans="1:26" ht="14.25">
      <c r="A713" s="152"/>
      <c r="B713" s="155"/>
      <c r="C713" s="155"/>
      <c r="D713" s="155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</row>
    <row r="714" spans="1:26" ht="14.25">
      <c r="A714" s="152"/>
      <c r="B714" s="155"/>
      <c r="C714" s="155"/>
      <c r="D714" s="155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</row>
    <row r="715" spans="1:26" ht="14.25">
      <c r="A715" s="152"/>
      <c r="B715" s="155"/>
      <c r="C715" s="155"/>
      <c r="D715" s="155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</row>
    <row r="716" spans="1:26" ht="14.25">
      <c r="A716" s="152"/>
      <c r="B716" s="155"/>
      <c r="C716" s="155"/>
      <c r="D716" s="155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</row>
    <row r="717" spans="1:26" ht="14.25">
      <c r="A717" s="152"/>
      <c r="B717" s="155"/>
      <c r="C717" s="155"/>
      <c r="D717" s="155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</row>
    <row r="718" spans="1:26" ht="14.25">
      <c r="A718" s="152"/>
      <c r="B718" s="155"/>
      <c r="C718" s="155"/>
      <c r="D718" s="155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</row>
    <row r="719" spans="1:26" ht="14.25">
      <c r="A719" s="152"/>
      <c r="B719" s="155"/>
      <c r="C719" s="155"/>
      <c r="D719" s="155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</row>
    <row r="720" spans="1:26" ht="14.25">
      <c r="A720" s="152"/>
      <c r="B720" s="155"/>
      <c r="C720" s="155"/>
      <c r="D720" s="155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</row>
    <row r="721" spans="1:26" ht="14.25">
      <c r="A721" s="152"/>
      <c r="B721" s="155"/>
      <c r="C721" s="155"/>
      <c r="D721" s="155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</row>
    <row r="722" spans="1:26" ht="14.25">
      <c r="A722" s="152"/>
      <c r="B722" s="155"/>
      <c r="C722" s="155"/>
      <c r="D722" s="155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</row>
    <row r="723" spans="1:26" ht="14.25">
      <c r="A723" s="152"/>
      <c r="B723" s="155"/>
      <c r="C723" s="155"/>
      <c r="D723" s="155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</row>
    <row r="724" spans="1:26" ht="14.25">
      <c r="A724" s="152"/>
      <c r="B724" s="155"/>
      <c r="C724" s="155"/>
      <c r="D724" s="155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</row>
    <row r="725" spans="1:26" ht="14.25">
      <c r="A725" s="152"/>
      <c r="B725" s="155"/>
      <c r="C725" s="155"/>
      <c r="D725" s="155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</row>
    <row r="726" spans="1:26" ht="14.25">
      <c r="A726" s="152"/>
      <c r="B726" s="155"/>
      <c r="C726" s="155"/>
      <c r="D726" s="155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</row>
    <row r="727" spans="1:26" ht="14.25">
      <c r="A727" s="152"/>
      <c r="B727" s="155"/>
      <c r="C727" s="155"/>
      <c r="D727" s="155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</row>
    <row r="728" spans="1:26" ht="14.25">
      <c r="A728" s="152"/>
      <c r="B728" s="155"/>
      <c r="C728" s="155"/>
      <c r="D728" s="155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</row>
    <row r="729" spans="1:26" ht="14.25">
      <c r="A729" s="152"/>
      <c r="B729" s="155"/>
      <c r="C729" s="155"/>
      <c r="D729" s="155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</row>
    <row r="730" spans="1:26" ht="14.25">
      <c r="A730" s="152"/>
      <c r="B730" s="155"/>
      <c r="C730" s="155"/>
      <c r="D730" s="155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</row>
    <row r="731" spans="1:26" ht="14.25">
      <c r="A731" s="152"/>
      <c r="B731" s="155"/>
      <c r="C731" s="155"/>
      <c r="D731" s="155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</row>
    <row r="732" spans="1:26" ht="14.25">
      <c r="A732" s="152"/>
      <c r="B732" s="155"/>
      <c r="C732" s="155"/>
      <c r="D732" s="155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</row>
    <row r="733" spans="1:26" ht="14.25">
      <c r="A733" s="152"/>
      <c r="B733" s="155"/>
      <c r="C733" s="155"/>
      <c r="D733" s="155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</row>
    <row r="734" spans="1:26" ht="14.25">
      <c r="A734" s="152"/>
      <c r="B734" s="155"/>
      <c r="C734" s="155"/>
      <c r="D734" s="155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</row>
    <row r="735" spans="1:26" ht="14.25">
      <c r="A735" s="152"/>
      <c r="B735" s="155"/>
      <c r="C735" s="155"/>
      <c r="D735" s="155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</row>
    <row r="736" spans="1:26" ht="14.25">
      <c r="A736" s="152"/>
      <c r="B736" s="155"/>
      <c r="C736" s="155"/>
      <c r="D736" s="155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</row>
    <row r="737" spans="1:26" ht="14.25">
      <c r="A737" s="152"/>
      <c r="B737" s="155"/>
      <c r="C737" s="155"/>
      <c r="D737" s="155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</row>
    <row r="738" spans="1:26" ht="14.25">
      <c r="A738" s="152"/>
      <c r="B738" s="155"/>
      <c r="C738" s="155"/>
      <c r="D738" s="155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</row>
    <row r="739" spans="1:26" ht="14.25">
      <c r="A739" s="152"/>
      <c r="B739" s="155"/>
      <c r="C739" s="155"/>
      <c r="D739" s="155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</row>
    <row r="740" spans="1:26" ht="14.25">
      <c r="A740" s="152"/>
      <c r="B740" s="155"/>
      <c r="C740" s="155"/>
      <c r="D740" s="155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</row>
    <row r="741" spans="1:26" ht="14.25">
      <c r="A741" s="152"/>
      <c r="B741" s="155"/>
      <c r="C741" s="155"/>
      <c r="D741" s="155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</row>
    <row r="742" spans="1:26" ht="14.25">
      <c r="A742" s="152"/>
      <c r="B742" s="155"/>
      <c r="C742" s="155"/>
      <c r="D742" s="155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</row>
    <row r="743" spans="1:26" ht="14.25">
      <c r="A743" s="152"/>
      <c r="B743" s="155"/>
      <c r="C743" s="155"/>
      <c r="D743" s="155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</row>
    <row r="744" spans="1:26" ht="14.25">
      <c r="A744" s="152"/>
      <c r="B744" s="155"/>
      <c r="C744" s="155"/>
      <c r="D744" s="155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</row>
    <row r="745" spans="1:26" ht="14.25">
      <c r="A745" s="152"/>
      <c r="B745" s="155"/>
      <c r="C745" s="155"/>
      <c r="D745" s="155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</row>
    <row r="746" spans="1:26" ht="14.25">
      <c r="A746" s="152"/>
      <c r="B746" s="155"/>
      <c r="C746" s="155"/>
      <c r="D746" s="155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</row>
    <row r="747" spans="1:26" ht="14.25">
      <c r="A747" s="152"/>
      <c r="B747" s="155"/>
      <c r="C747" s="155"/>
      <c r="D747" s="155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</row>
    <row r="748" spans="1:26" ht="14.25">
      <c r="A748" s="152"/>
      <c r="B748" s="155"/>
      <c r="C748" s="155"/>
      <c r="D748" s="155"/>
      <c r="E748" s="152"/>
      <c r="F748" s="152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  <c r="Z748" s="152"/>
    </row>
    <row r="749" spans="1:26" ht="14.25">
      <c r="A749" s="152"/>
      <c r="B749" s="155"/>
      <c r="C749" s="155"/>
      <c r="D749" s="155"/>
      <c r="E749" s="152"/>
      <c r="F749" s="152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  <c r="Z749" s="152"/>
    </row>
    <row r="750" spans="1:26" ht="14.25">
      <c r="A750" s="152"/>
      <c r="B750" s="155"/>
      <c r="C750" s="155"/>
      <c r="D750" s="155"/>
      <c r="E750" s="152"/>
      <c r="F750" s="152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  <c r="Z750" s="152"/>
    </row>
    <row r="751" spans="1:26" ht="14.25">
      <c r="A751" s="152"/>
      <c r="B751" s="155"/>
      <c r="C751" s="155"/>
      <c r="D751" s="155"/>
      <c r="E751" s="152"/>
      <c r="F751" s="152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  <c r="Z751" s="152"/>
    </row>
    <row r="752" spans="1:26" ht="14.25">
      <c r="A752" s="152"/>
      <c r="B752" s="155"/>
      <c r="C752" s="155"/>
      <c r="D752" s="155"/>
      <c r="E752" s="152"/>
      <c r="F752" s="152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</row>
    <row r="753" spans="1:26" ht="14.25">
      <c r="A753" s="152"/>
      <c r="B753" s="155"/>
      <c r="C753" s="155"/>
      <c r="D753" s="155"/>
      <c r="E753" s="152"/>
      <c r="F753" s="152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  <c r="Z753" s="152"/>
    </row>
    <row r="754" spans="1:26" ht="14.25">
      <c r="A754" s="152"/>
      <c r="B754" s="155"/>
      <c r="C754" s="155"/>
      <c r="D754" s="155"/>
      <c r="E754" s="152"/>
      <c r="F754" s="152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  <c r="Z754" s="152"/>
    </row>
    <row r="755" spans="1:26" ht="14.25">
      <c r="A755" s="152"/>
      <c r="B755" s="155"/>
      <c r="C755" s="155"/>
      <c r="D755" s="155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  <c r="Z755" s="152"/>
    </row>
    <row r="756" spans="1:26" ht="14.25">
      <c r="A756" s="152"/>
      <c r="B756" s="155"/>
      <c r="C756" s="155"/>
      <c r="D756" s="155"/>
      <c r="E756" s="152"/>
      <c r="F756" s="152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  <c r="Z756" s="152"/>
    </row>
    <row r="757" spans="1:26" ht="14.25">
      <c r="A757" s="152"/>
      <c r="B757" s="155"/>
      <c r="C757" s="155"/>
      <c r="D757" s="155"/>
      <c r="E757" s="152"/>
      <c r="F757" s="152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  <c r="Z757" s="152"/>
    </row>
    <row r="758" spans="1:26" ht="14.25">
      <c r="A758" s="152"/>
      <c r="B758" s="155"/>
      <c r="C758" s="155"/>
      <c r="D758" s="155"/>
      <c r="E758" s="152"/>
      <c r="F758" s="152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  <c r="Z758" s="152"/>
    </row>
    <row r="759" spans="1:26" ht="14.25">
      <c r="A759" s="152"/>
      <c r="B759" s="155"/>
      <c r="C759" s="155"/>
      <c r="D759" s="155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  <c r="Z759" s="152"/>
    </row>
    <row r="760" spans="1:26" ht="14.25">
      <c r="A760" s="152"/>
      <c r="B760" s="155"/>
      <c r="C760" s="155"/>
      <c r="D760" s="155"/>
      <c r="E760" s="152"/>
      <c r="F760" s="152"/>
      <c r="G760" s="152"/>
      <c r="H760" s="152"/>
      <c r="I760" s="152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  <c r="Z760" s="152"/>
    </row>
    <row r="761" spans="1:26" ht="14.25">
      <c r="A761" s="152"/>
      <c r="B761" s="155"/>
      <c r="C761" s="155"/>
      <c r="D761" s="155"/>
      <c r="E761" s="152"/>
      <c r="F761" s="152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  <c r="Z761" s="152"/>
    </row>
    <row r="762" spans="1:26" ht="14.25">
      <c r="A762" s="152"/>
      <c r="B762" s="155"/>
      <c r="C762" s="155"/>
      <c r="D762" s="155"/>
      <c r="E762" s="152"/>
      <c r="F762" s="152"/>
      <c r="G762" s="152"/>
      <c r="H762" s="152"/>
      <c r="I762" s="152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  <c r="Z762" s="152"/>
    </row>
    <row r="763" spans="1:26" ht="14.25">
      <c r="A763" s="152"/>
      <c r="B763" s="155"/>
      <c r="C763" s="155"/>
      <c r="D763" s="155"/>
      <c r="E763" s="152"/>
      <c r="F763" s="152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  <c r="Z763" s="152"/>
    </row>
    <row r="764" spans="1:26" ht="14.25">
      <c r="A764" s="152"/>
      <c r="B764" s="155"/>
      <c r="C764" s="155"/>
      <c r="D764" s="155"/>
      <c r="E764" s="152"/>
      <c r="F764" s="152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  <c r="Z764" s="152"/>
    </row>
    <row r="765" spans="1:26" ht="14.25">
      <c r="A765" s="152"/>
      <c r="B765" s="155"/>
      <c r="C765" s="155"/>
      <c r="D765" s="155"/>
      <c r="E765" s="152"/>
      <c r="F765" s="152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  <c r="Z765" s="152"/>
    </row>
    <row r="766" spans="1:26" ht="14.25">
      <c r="A766" s="152"/>
      <c r="B766" s="155"/>
      <c r="C766" s="155"/>
      <c r="D766" s="155"/>
      <c r="E766" s="152"/>
      <c r="F766" s="152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  <c r="Z766" s="152"/>
    </row>
    <row r="767" spans="1:26" ht="14.25">
      <c r="A767" s="152"/>
      <c r="B767" s="155"/>
      <c r="C767" s="155"/>
      <c r="D767" s="155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  <c r="Z767" s="152"/>
    </row>
    <row r="768" spans="1:26" ht="14.25">
      <c r="A768" s="152"/>
      <c r="B768" s="155"/>
      <c r="C768" s="155"/>
      <c r="D768" s="155"/>
      <c r="E768" s="152"/>
      <c r="F768" s="152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  <c r="Z768" s="152"/>
    </row>
    <row r="769" spans="1:26" ht="14.25">
      <c r="A769" s="152"/>
      <c r="B769" s="155"/>
      <c r="C769" s="155"/>
      <c r="D769" s="155"/>
      <c r="E769" s="152"/>
      <c r="F769" s="152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  <c r="Z769" s="152"/>
    </row>
    <row r="770" spans="1:26" ht="14.25">
      <c r="A770" s="152"/>
      <c r="B770" s="155"/>
      <c r="C770" s="155"/>
      <c r="D770" s="155"/>
      <c r="E770" s="152"/>
      <c r="F770" s="152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  <c r="Z770" s="152"/>
    </row>
    <row r="771" spans="1:26" ht="14.25">
      <c r="A771" s="152"/>
      <c r="B771" s="155"/>
      <c r="C771" s="155"/>
      <c r="D771" s="155"/>
      <c r="E771" s="152"/>
      <c r="F771" s="152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  <c r="Z771" s="152"/>
    </row>
    <row r="772" spans="1:26" ht="14.25">
      <c r="A772" s="152"/>
      <c r="B772" s="155"/>
      <c r="C772" s="155"/>
      <c r="D772" s="155"/>
      <c r="E772" s="152"/>
      <c r="F772" s="152"/>
      <c r="G772" s="152"/>
      <c r="H772" s="152"/>
      <c r="I772" s="152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  <c r="Z772" s="152"/>
    </row>
    <row r="773" spans="1:26" ht="14.25">
      <c r="A773" s="152"/>
      <c r="B773" s="155"/>
      <c r="C773" s="155"/>
      <c r="D773" s="155"/>
      <c r="E773" s="152"/>
      <c r="F773" s="152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  <c r="Z773" s="152"/>
    </row>
    <row r="774" spans="1:26" ht="14.25">
      <c r="A774" s="152"/>
      <c r="B774" s="155"/>
      <c r="C774" s="155"/>
      <c r="D774" s="155"/>
      <c r="E774" s="152"/>
      <c r="F774" s="152"/>
      <c r="G774" s="152"/>
      <c r="H774" s="152"/>
      <c r="I774" s="152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  <c r="Z774" s="152"/>
    </row>
    <row r="775" spans="1:26" ht="14.25">
      <c r="A775" s="152"/>
      <c r="B775" s="155"/>
      <c r="C775" s="155"/>
      <c r="D775" s="155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  <c r="Z775" s="152"/>
    </row>
    <row r="776" spans="1:26" ht="14.25">
      <c r="A776" s="152"/>
      <c r="B776" s="155"/>
      <c r="C776" s="155"/>
      <c r="D776" s="155"/>
      <c r="E776" s="152"/>
      <c r="F776" s="152"/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  <c r="Z776" s="152"/>
    </row>
    <row r="777" spans="1:26" ht="14.25">
      <c r="A777" s="152"/>
      <c r="B777" s="155"/>
      <c r="C777" s="155"/>
      <c r="D777" s="155"/>
      <c r="E777" s="152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  <c r="Z777" s="152"/>
    </row>
    <row r="778" spans="1:26" ht="14.25">
      <c r="A778" s="152"/>
      <c r="B778" s="155"/>
      <c r="C778" s="155"/>
      <c r="D778" s="155"/>
      <c r="E778" s="152"/>
      <c r="F778" s="152"/>
      <c r="G778" s="152"/>
      <c r="H778" s="152"/>
      <c r="I778" s="152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  <c r="Z778" s="152"/>
    </row>
    <row r="779" spans="1:26" ht="14.25">
      <c r="A779" s="152"/>
      <c r="B779" s="155"/>
      <c r="C779" s="155"/>
      <c r="D779" s="155"/>
      <c r="E779" s="152"/>
      <c r="F779" s="152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  <c r="Z779" s="152"/>
    </row>
    <row r="780" spans="1:26" ht="14.25">
      <c r="A780" s="152"/>
      <c r="B780" s="155"/>
      <c r="C780" s="155"/>
      <c r="D780" s="155"/>
      <c r="E780" s="152"/>
      <c r="F780" s="152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  <c r="Z780" s="152"/>
    </row>
    <row r="781" spans="1:26" ht="14.25">
      <c r="A781" s="152"/>
      <c r="B781" s="155"/>
      <c r="C781" s="155"/>
      <c r="D781" s="155"/>
      <c r="E781" s="152"/>
      <c r="F781" s="152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  <c r="Z781" s="152"/>
    </row>
    <row r="782" spans="1:26" ht="14.25">
      <c r="A782" s="152"/>
      <c r="B782" s="155"/>
      <c r="C782" s="155"/>
      <c r="D782" s="155"/>
      <c r="E782" s="152"/>
      <c r="F782" s="152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  <c r="Z782" s="152"/>
    </row>
    <row r="783" spans="1:26" ht="14.25">
      <c r="A783" s="152"/>
      <c r="B783" s="155"/>
      <c r="C783" s="155"/>
      <c r="D783" s="155"/>
      <c r="E783" s="152"/>
      <c r="F783" s="152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  <c r="Z783" s="152"/>
    </row>
    <row r="784" spans="1:26" ht="14.25">
      <c r="A784" s="152"/>
      <c r="B784" s="155"/>
      <c r="C784" s="155"/>
      <c r="D784" s="155"/>
      <c r="E784" s="152"/>
      <c r="F784" s="152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</row>
    <row r="785" spans="1:26" ht="14.25">
      <c r="A785" s="152"/>
      <c r="B785" s="155"/>
      <c r="C785" s="155"/>
      <c r="D785" s="155"/>
      <c r="E785" s="152"/>
      <c r="F785" s="152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</row>
    <row r="786" spans="1:26" ht="14.25">
      <c r="A786" s="152"/>
      <c r="B786" s="155"/>
      <c r="C786" s="155"/>
      <c r="D786" s="155"/>
      <c r="E786" s="152"/>
      <c r="F786" s="152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</row>
    <row r="787" spans="1:26" ht="14.25">
      <c r="A787" s="152"/>
      <c r="B787" s="155"/>
      <c r="C787" s="155"/>
      <c r="D787" s="155"/>
      <c r="E787" s="152"/>
      <c r="F787" s="152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</row>
    <row r="788" spans="1:26" ht="14.25">
      <c r="A788" s="152"/>
      <c r="B788" s="155"/>
      <c r="C788" s="155"/>
      <c r="D788" s="155"/>
      <c r="E788" s="152"/>
      <c r="F788" s="152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</row>
    <row r="789" spans="1:26" ht="14.25">
      <c r="A789" s="152"/>
      <c r="B789" s="155"/>
      <c r="C789" s="155"/>
      <c r="D789" s="155"/>
      <c r="E789" s="152"/>
      <c r="F789" s="152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</row>
    <row r="790" spans="1:26" ht="14.25">
      <c r="A790" s="152"/>
      <c r="B790" s="155"/>
      <c r="C790" s="155"/>
      <c r="D790" s="155"/>
      <c r="E790" s="152"/>
      <c r="F790" s="152"/>
      <c r="G790" s="152"/>
      <c r="H790" s="152"/>
      <c r="I790" s="152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  <c r="Z790" s="152"/>
    </row>
    <row r="791" spans="1:26" ht="14.25">
      <c r="A791" s="152"/>
      <c r="B791" s="155"/>
      <c r="C791" s="155"/>
      <c r="D791" s="155"/>
      <c r="E791" s="152"/>
      <c r="F791" s="152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</row>
    <row r="792" spans="1:26" ht="14.25">
      <c r="A792" s="152"/>
      <c r="B792" s="155"/>
      <c r="C792" s="155"/>
      <c r="D792" s="155"/>
      <c r="E792" s="152"/>
      <c r="F792" s="152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</row>
    <row r="793" spans="1:26" ht="14.25">
      <c r="A793" s="152"/>
      <c r="B793" s="155"/>
      <c r="C793" s="155"/>
      <c r="D793" s="155"/>
      <c r="E793" s="152"/>
      <c r="F793" s="152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  <c r="Z793" s="152"/>
    </row>
    <row r="794" spans="1:26" ht="14.25">
      <c r="A794" s="152"/>
      <c r="B794" s="155"/>
      <c r="C794" s="155"/>
      <c r="D794" s="155"/>
      <c r="E794" s="152"/>
      <c r="F794" s="152"/>
      <c r="G794" s="152"/>
      <c r="H794" s="152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  <c r="Z794" s="152"/>
    </row>
    <row r="795" spans="1:26" ht="14.25">
      <c r="A795" s="152"/>
      <c r="B795" s="155"/>
      <c r="C795" s="155"/>
      <c r="D795" s="155"/>
      <c r="E795" s="152"/>
      <c r="F795" s="152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  <c r="Z795" s="152"/>
    </row>
    <row r="796" spans="1:26" ht="14.25">
      <c r="A796" s="152"/>
      <c r="B796" s="155"/>
      <c r="C796" s="155"/>
      <c r="D796" s="155"/>
      <c r="E796" s="152"/>
      <c r="F796" s="152"/>
      <c r="G796" s="152"/>
      <c r="H796" s="152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  <c r="Z796" s="152"/>
    </row>
    <row r="797" spans="1:26" ht="14.25">
      <c r="A797" s="152"/>
      <c r="B797" s="155"/>
      <c r="C797" s="155"/>
      <c r="D797" s="155"/>
      <c r="E797" s="152"/>
      <c r="F797" s="152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  <c r="Z797" s="152"/>
    </row>
    <row r="798" spans="1:26" ht="14.25">
      <c r="A798" s="152"/>
      <c r="B798" s="155"/>
      <c r="C798" s="155"/>
      <c r="D798" s="155"/>
      <c r="E798" s="152"/>
      <c r="F798" s="152"/>
      <c r="G798" s="152"/>
      <c r="H798" s="152"/>
      <c r="I798" s="152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  <c r="Z798" s="152"/>
    </row>
    <row r="799" spans="1:26" ht="14.25">
      <c r="A799" s="152"/>
      <c r="B799" s="155"/>
      <c r="C799" s="155"/>
      <c r="D799" s="155"/>
      <c r="E799" s="152"/>
      <c r="F799" s="152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  <c r="Z799" s="152"/>
    </row>
    <row r="800" spans="1:26" ht="14.25">
      <c r="A800" s="152"/>
      <c r="B800" s="155"/>
      <c r="C800" s="155"/>
      <c r="D800" s="155"/>
      <c r="E800" s="152"/>
      <c r="F800" s="152"/>
      <c r="G800" s="152"/>
      <c r="H800" s="152"/>
      <c r="I800" s="152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  <c r="Z800" s="152"/>
    </row>
    <row r="801" spans="1:26" ht="14.25">
      <c r="A801" s="152"/>
      <c r="B801" s="155"/>
      <c r="C801" s="155"/>
      <c r="D801" s="155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  <c r="Z801" s="152"/>
    </row>
    <row r="802" spans="1:26" ht="14.25">
      <c r="A802" s="152"/>
      <c r="B802" s="155"/>
      <c r="C802" s="155"/>
      <c r="D802" s="155"/>
      <c r="E802" s="152"/>
      <c r="F802" s="152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  <c r="Z802" s="152"/>
    </row>
    <row r="803" spans="1:26" ht="14.25">
      <c r="A803" s="152"/>
      <c r="B803" s="155"/>
      <c r="C803" s="155"/>
      <c r="D803" s="155"/>
      <c r="E803" s="152"/>
      <c r="F803" s="152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  <c r="Z803" s="152"/>
    </row>
    <row r="804" spans="1:26" ht="14.25">
      <c r="A804" s="152"/>
      <c r="B804" s="155"/>
      <c r="C804" s="155"/>
      <c r="D804" s="155"/>
      <c r="E804" s="152"/>
      <c r="F804" s="152"/>
      <c r="G804" s="152"/>
      <c r="H804" s="152"/>
      <c r="I804" s="152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  <c r="Z804" s="152"/>
    </row>
    <row r="805" spans="1:26" ht="14.25">
      <c r="A805" s="152"/>
      <c r="B805" s="155"/>
      <c r="C805" s="155"/>
      <c r="D805" s="155"/>
      <c r="E805" s="152"/>
      <c r="F805" s="152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</row>
    <row r="806" spans="1:26" ht="14.25">
      <c r="A806" s="152"/>
      <c r="B806" s="155"/>
      <c r="C806" s="155"/>
      <c r="D806" s="155"/>
      <c r="E806" s="152"/>
      <c r="F806" s="152"/>
      <c r="G806" s="152"/>
      <c r="H806" s="152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  <c r="Z806" s="152"/>
    </row>
    <row r="807" spans="1:26" ht="14.25">
      <c r="A807" s="152"/>
      <c r="B807" s="155"/>
      <c r="C807" s="155"/>
      <c r="D807" s="155"/>
      <c r="E807" s="152"/>
      <c r="F807" s="152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  <c r="Z807" s="152"/>
    </row>
    <row r="808" spans="1:26" ht="14.25">
      <c r="A808" s="152"/>
      <c r="B808" s="155"/>
      <c r="C808" s="155"/>
      <c r="D808" s="155"/>
      <c r="E808" s="152"/>
      <c r="F808" s="152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  <c r="Z808" s="152"/>
    </row>
    <row r="809" spans="1:26" ht="14.25">
      <c r="A809" s="152"/>
      <c r="B809" s="155"/>
      <c r="C809" s="155"/>
      <c r="D809" s="155"/>
      <c r="E809" s="152"/>
      <c r="F809" s="152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  <c r="Z809" s="152"/>
    </row>
    <row r="810" spans="1:26" ht="14.25">
      <c r="A810" s="152"/>
      <c r="B810" s="155"/>
      <c r="C810" s="155"/>
      <c r="D810" s="155"/>
      <c r="E810" s="152"/>
      <c r="F810" s="152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  <c r="Z810" s="152"/>
    </row>
    <row r="811" spans="1:26" ht="14.25">
      <c r="A811" s="152"/>
      <c r="B811" s="155"/>
      <c r="C811" s="155"/>
      <c r="D811" s="155"/>
      <c r="E811" s="152"/>
      <c r="F811" s="152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  <c r="Z811" s="152"/>
    </row>
    <row r="812" spans="1:26" ht="14.25">
      <c r="A812" s="152"/>
      <c r="B812" s="155"/>
      <c r="C812" s="155"/>
      <c r="D812" s="155"/>
      <c r="E812" s="152"/>
      <c r="F812" s="152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  <c r="Z812" s="152"/>
    </row>
    <row r="813" spans="1:26" ht="14.25">
      <c r="A813" s="152"/>
      <c r="B813" s="155"/>
      <c r="C813" s="155"/>
      <c r="D813" s="155"/>
      <c r="E813" s="152"/>
      <c r="F813" s="152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  <c r="Z813" s="152"/>
    </row>
    <row r="814" spans="1:26" ht="14.25">
      <c r="A814" s="152"/>
      <c r="B814" s="155"/>
      <c r="C814" s="155"/>
      <c r="D814" s="155"/>
      <c r="E814" s="152"/>
      <c r="F814" s="152"/>
      <c r="G814" s="152"/>
      <c r="H814" s="152"/>
      <c r="I814" s="152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  <c r="Z814" s="152"/>
    </row>
    <row r="815" spans="1:26" ht="14.25">
      <c r="A815" s="152"/>
      <c r="B815" s="155"/>
      <c r="C815" s="155"/>
      <c r="D815" s="155"/>
      <c r="E815" s="152"/>
      <c r="F815" s="152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  <c r="Z815" s="152"/>
    </row>
    <row r="816" spans="1:26" ht="14.25">
      <c r="A816" s="152"/>
      <c r="B816" s="155"/>
      <c r="C816" s="155"/>
      <c r="D816" s="155"/>
      <c r="E816" s="152"/>
      <c r="F816" s="152"/>
      <c r="G816" s="152"/>
      <c r="H816" s="152"/>
      <c r="I816" s="152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  <c r="Z816" s="152"/>
    </row>
    <row r="817" spans="1:26" ht="14.25">
      <c r="A817" s="152"/>
      <c r="B817" s="155"/>
      <c r="C817" s="155"/>
      <c r="D817" s="155"/>
      <c r="E817" s="152"/>
      <c r="F817" s="152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  <c r="Z817" s="152"/>
    </row>
    <row r="818" spans="1:26" ht="14.25">
      <c r="A818" s="152"/>
      <c r="B818" s="155"/>
      <c r="C818" s="155"/>
      <c r="D818" s="155"/>
      <c r="E818" s="152"/>
      <c r="F818" s="152"/>
      <c r="G818" s="152"/>
      <c r="H818" s="152"/>
      <c r="I818" s="152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  <c r="Z818" s="152"/>
    </row>
    <row r="819" spans="1:26" ht="14.25">
      <c r="A819" s="152"/>
      <c r="B819" s="155"/>
      <c r="C819" s="155"/>
      <c r="D819" s="155"/>
      <c r="E819" s="152"/>
      <c r="F819" s="152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  <c r="Z819" s="152"/>
    </row>
    <row r="820" spans="1:26" ht="14.25">
      <c r="A820" s="152"/>
      <c r="B820" s="155"/>
      <c r="C820" s="155"/>
      <c r="D820" s="155"/>
      <c r="E820" s="152"/>
      <c r="F820" s="152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  <c r="Z820" s="152"/>
    </row>
    <row r="821" spans="1:26" ht="14.25">
      <c r="A821" s="152"/>
      <c r="B821" s="155"/>
      <c r="C821" s="155"/>
      <c r="D821" s="155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  <c r="Z821" s="152"/>
    </row>
    <row r="822" spans="1:26" ht="14.25">
      <c r="A822" s="152"/>
      <c r="B822" s="155"/>
      <c r="C822" s="155"/>
      <c r="D822" s="155"/>
      <c r="E822" s="152"/>
      <c r="F822" s="152"/>
      <c r="G822" s="152"/>
      <c r="H822" s="152"/>
      <c r="I822" s="152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  <c r="Z822" s="152"/>
    </row>
    <row r="823" spans="1:26" ht="14.25">
      <c r="A823" s="152"/>
      <c r="B823" s="155"/>
      <c r="C823" s="155"/>
      <c r="D823" s="155"/>
      <c r="E823" s="152"/>
      <c r="F823" s="152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  <c r="Z823" s="152"/>
    </row>
    <row r="824" spans="1:26" ht="14.25">
      <c r="A824" s="152"/>
      <c r="B824" s="155"/>
      <c r="C824" s="155"/>
      <c r="D824" s="155"/>
      <c r="E824" s="152"/>
      <c r="F824" s="152"/>
      <c r="G824" s="152"/>
      <c r="H824" s="152"/>
      <c r="I824" s="152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  <c r="Z824" s="152"/>
    </row>
    <row r="825" spans="1:26" ht="14.25">
      <c r="A825" s="152"/>
      <c r="B825" s="155"/>
      <c r="C825" s="155"/>
      <c r="D825" s="155"/>
      <c r="E825" s="152"/>
      <c r="F825" s="152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  <c r="Z825" s="152"/>
    </row>
    <row r="826" spans="1:26" ht="14.25">
      <c r="A826" s="152"/>
      <c r="B826" s="155"/>
      <c r="C826" s="155"/>
      <c r="D826" s="155"/>
      <c r="E826" s="152"/>
      <c r="F826" s="152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  <c r="Z826" s="152"/>
    </row>
    <row r="827" spans="1:26" ht="14.25">
      <c r="A827" s="152"/>
      <c r="B827" s="155"/>
      <c r="C827" s="155"/>
      <c r="D827" s="155"/>
      <c r="E827" s="152"/>
      <c r="F827" s="152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  <c r="Z827" s="152"/>
    </row>
    <row r="828" spans="1:26" ht="14.25">
      <c r="A828" s="152"/>
      <c r="B828" s="155"/>
      <c r="C828" s="155"/>
      <c r="D828" s="155"/>
      <c r="E828" s="152"/>
      <c r="F828" s="152"/>
      <c r="G828" s="152"/>
      <c r="H828" s="152"/>
      <c r="I828" s="152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  <c r="Z828" s="152"/>
    </row>
    <row r="829" spans="1:26" ht="14.25">
      <c r="A829" s="152"/>
      <c r="B829" s="155"/>
      <c r="C829" s="155"/>
      <c r="D829" s="155"/>
      <c r="E829" s="152"/>
      <c r="F829" s="152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  <c r="Z829" s="152"/>
    </row>
    <row r="830" spans="1:26" ht="14.25">
      <c r="A830" s="152"/>
      <c r="B830" s="155"/>
      <c r="C830" s="155"/>
      <c r="D830" s="155"/>
      <c r="E830" s="152"/>
      <c r="F830" s="152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  <c r="Z830" s="152"/>
    </row>
    <row r="831" spans="1:26" ht="14.25">
      <c r="A831" s="152"/>
      <c r="B831" s="155"/>
      <c r="C831" s="155"/>
      <c r="D831" s="155"/>
      <c r="E831" s="152"/>
      <c r="F831" s="152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  <c r="Z831" s="152"/>
    </row>
    <row r="832" spans="1:26" ht="14.25">
      <c r="A832" s="152"/>
      <c r="B832" s="155"/>
      <c r="C832" s="155"/>
      <c r="D832" s="155"/>
      <c r="E832" s="152"/>
      <c r="F832" s="152"/>
      <c r="G832" s="152"/>
      <c r="H832" s="152"/>
      <c r="I832" s="152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  <c r="Z832" s="152"/>
    </row>
    <row r="833" spans="1:26" ht="14.25">
      <c r="A833" s="152"/>
      <c r="B833" s="155"/>
      <c r="C833" s="155"/>
      <c r="D833" s="155"/>
      <c r="E833" s="152"/>
      <c r="F833" s="152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  <c r="Z833" s="152"/>
    </row>
    <row r="834" spans="1:26" ht="14.25">
      <c r="A834" s="152"/>
      <c r="B834" s="155"/>
      <c r="C834" s="155"/>
      <c r="D834" s="155"/>
      <c r="E834" s="152"/>
      <c r="F834" s="152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  <c r="Z834" s="152"/>
    </row>
    <row r="835" spans="1:26" ht="14.25">
      <c r="A835" s="152"/>
      <c r="B835" s="155"/>
      <c r="C835" s="155"/>
      <c r="D835" s="155"/>
      <c r="E835" s="152"/>
      <c r="F835" s="152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  <c r="Z835" s="152"/>
    </row>
    <row r="836" spans="1:26" ht="14.25">
      <c r="A836" s="152"/>
      <c r="B836" s="155"/>
      <c r="C836" s="155"/>
      <c r="D836" s="155"/>
      <c r="E836" s="152"/>
      <c r="F836" s="152"/>
      <c r="G836" s="152"/>
      <c r="H836" s="152"/>
      <c r="I836" s="152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  <c r="Z836" s="152"/>
    </row>
    <row r="837" spans="1:26" ht="14.25">
      <c r="A837" s="152"/>
      <c r="B837" s="155"/>
      <c r="C837" s="155"/>
      <c r="D837" s="155"/>
      <c r="E837" s="152"/>
      <c r="F837" s="152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  <c r="Z837" s="152"/>
    </row>
    <row r="838" spans="1:26" ht="14.25">
      <c r="A838" s="152"/>
      <c r="B838" s="155"/>
      <c r="C838" s="155"/>
      <c r="D838" s="155"/>
      <c r="E838" s="152"/>
      <c r="F838" s="152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  <c r="Z838" s="152"/>
    </row>
    <row r="839" spans="1:26" ht="14.25">
      <c r="A839" s="152"/>
      <c r="B839" s="155"/>
      <c r="C839" s="155"/>
      <c r="D839" s="155"/>
      <c r="E839" s="152"/>
      <c r="F839" s="152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  <c r="Z839" s="152"/>
    </row>
    <row r="840" spans="1:26" ht="14.25">
      <c r="A840" s="152"/>
      <c r="B840" s="155"/>
      <c r="C840" s="155"/>
      <c r="D840" s="155"/>
      <c r="E840" s="152"/>
      <c r="F840" s="152"/>
      <c r="G840" s="152"/>
      <c r="H840" s="152"/>
      <c r="I840" s="152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  <c r="Z840" s="152"/>
    </row>
    <row r="841" spans="1:26" ht="14.25">
      <c r="A841" s="152"/>
      <c r="B841" s="155"/>
      <c r="C841" s="155"/>
      <c r="D841" s="155"/>
      <c r="E841" s="152"/>
      <c r="F841" s="152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  <c r="Z841" s="152"/>
    </row>
    <row r="842" spans="1:26" ht="14.25">
      <c r="A842" s="152"/>
      <c r="B842" s="155"/>
      <c r="C842" s="155"/>
      <c r="D842" s="155"/>
      <c r="E842" s="152"/>
      <c r="F842" s="152"/>
      <c r="G842" s="152"/>
      <c r="H842" s="152"/>
      <c r="I842" s="152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  <c r="Z842" s="152"/>
    </row>
    <row r="843" spans="1:26" ht="14.25">
      <c r="A843" s="152"/>
      <c r="B843" s="155"/>
      <c r="C843" s="155"/>
      <c r="D843" s="155"/>
      <c r="E843" s="152"/>
      <c r="F843" s="152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  <c r="Y843" s="152"/>
      <c r="Z843" s="152"/>
    </row>
    <row r="844" spans="1:26" ht="14.25">
      <c r="A844" s="152"/>
      <c r="B844" s="155"/>
      <c r="C844" s="155"/>
      <c r="D844" s="155"/>
      <c r="E844" s="152"/>
      <c r="F844" s="152"/>
      <c r="G844" s="152"/>
      <c r="H844" s="152"/>
      <c r="I844" s="152"/>
      <c r="J844" s="152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  <c r="Y844" s="152"/>
      <c r="Z844" s="152"/>
    </row>
    <row r="845" spans="1:26" ht="14.25">
      <c r="A845" s="152"/>
      <c r="B845" s="155"/>
      <c r="C845" s="155"/>
      <c r="D845" s="155"/>
      <c r="E845" s="152"/>
      <c r="F845" s="152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  <c r="Z845" s="152"/>
    </row>
    <row r="846" spans="1:26" ht="14.25">
      <c r="A846" s="152"/>
      <c r="B846" s="155"/>
      <c r="C846" s="155"/>
      <c r="D846" s="155"/>
      <c r="E846" s="152"/>
      <c r="F846" s="152"/>
      <c r="G846" s="152"/>
      <c r="H846" s="152"/>
      <c r="I846" s="152"/>
      <c r="J846" s="152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  <c r="Y846" s="152"/>
      <c r="Z846" s="152"/>
    </row>
    <row r="847" spans="1:26" ht="14.25">
      <c r="A847" s="152"/>
      <c r="B847" s="155"/>
      <c r="C847" s="155"/>
      <c r="D847" s="155"/>
      <c r="E847" s="152"/>
      <c r="F847" s="152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  <c r="Y847" s="152"/>
      <c r="Z847" s="152"/>
    </row>
    <row r="848" spans="1:26" ht="14.25">
      <c r="A848" s="152"/>
      <c r="B848" s="155"/>
      <c r="C848" s="155"/>
      <c r="D848" s="155"/>
      <c r="E848" s="152"/>
      <c r="F848" s="152"/>
      <c r="G848" s="152"/>
      <c r="H848" s="152"/>
      <c r="I848" s="152"/>
      <c r="J848" s="152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  <c r="Y848" s="152"/>
      <c r="Z848" s="152"/>
    </row>
    <row r="849" spans="1:26" ht="14.25">
      <c r="A849" s="152"/>
      <c r="B849" s="155"/>
      <c r="C849" s="155"/>
      <c r="D849" s="155"/>
      <c r="E849" s="152"/>
      <c r="F849" s="152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  <c r="Y849" s="152"/>
      <c r="Z849" s="152"/>
    </row>
    <row r="850" spans="1:26" ht="14.25">
      <c r="A850" s="152"/>
      <c r="B850" s="155"/>
      <c r="C850" s="155"/>
      <c r="D850" s="155"/>
      <c r="E850" s="152"/>
      <c r="F850" s="152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  <c r="Z850" s="152"/>
    </row>
    <row r="851" spans="1:26" ht="14.25">
      <c r="A851" s="152"/>
      <c r="B851" s="155"/>
      <c r="C851" s="155"/>
      <c r="D851" s="155"/>
      <c r="E851" s="152"/>
      <c r="F851" s="152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  <c r="Z851" s="152"/>
    </row>
    <row r="852" spans="1:26" ht="14.25">
      <c r="A852" s="152"/>
      <c r="B852" s="155"/>
      <c r="C852" s="155"/>
      <c r="D852" s="155"/>
      <c r="E852" s="152"/>
      <c r="F852" s="152"/>
      <c r="G852" s="152"/>
      <c r="H852" s="152"/>
      <c r="I852" s="152"/>
      <c r="J852" s="152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  <c r="Z852" s="152"/>
    </row>
    <row r="853" spans="1:26" ht="14.25">
      <c r="A853" s="152"/>
      <c r="B853" s="155"/>
      <c r="C853" s="155"/>
      <c r="D853" s="155"/>
      <c r="E853" s="152"/>
      <c r="F853" s="152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  <c r="Z853" s="152"/>
    </row>
    <row r="854" spans="1:26" ht="14.25">
      <c r="A854" s="152"/>
      <c r="B854" s="155"/>
      <c r="C854" s="155"/>
      <c r="D854" s="155"/>
      <c r="E854" s="152"/>
      <c r="F854" s="152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  <c r="Z854" s="152"/>
    </row>
    <row r="855" spans="1:26" ht="14.25">
      <c r="A855" s="152"/>
      <c r="B855" s="155"/>
      <c r="C855" s="155"/>
      <c r="D855" s="155"/>
      <c r="E855" s="152"/>
      <c r="F855" s="152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  <c r="Z855" s="152"/>
    </row>
    <row r="856" spans="1:26" ht="14.25">
      <c r="A856" s="152"/>
      <c r="B856" s="155"/>
      <c r="C856" s="155"/>
      <c r="D856" s="155"/>
      <c r="E856" s="152"/>
      <c r="F856" s="152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  <c r="Y856" s="152"/>
      <c r="Z856" s="152"/>
    </row>
    <row r="857" spans="1:26" ht="14.25">
      <c r="A857" s="152"/>
      <c r="B857" s="155"/>
      <c r="C857" s="155"/>
      <c r="D857" s="155"/>
      <c r="E857" s="152"/>
      <c r="F857" s="152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  <c r="Z857" s="152"/>
    </row>
    <row r="858" spans="1:26" ht="14.25">
      <c r="A858" s="152"/>
      <c r="B858" s="155"/>
      <c r="C858" s="155"/>
      <c r="D858" s="155"/>
      <c r="E858" s="152"/>
      <c r="F858" s="152"/>
      <c r="G858" s="152"/>
      <c r="H858" s="152"/>
      <c r="I858" s="152"/>
      <c r="J858" s="152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  <c r="Y858" s="152"/>
      <c r="Z858" s="152"/>
    </row>
    <row r="859" spans="1:26" ht="14.25">
      <c r="A859" s="152"/>
      <c r="B859" s="155"/>
      <c r="C859" s="155"/>
      <c r="D859" s="155"/>
      <c r="E859" s="152"/>
      <c r="F859" s="152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  <c r="Z859" s="152"/>
    </row>
    <row r="860" spans="1:26" ht="14.25">
      <c r="A860" s="152"/>
      <c r="B860" s="155"/>
      <c r="C860" s="155"/>
      <c r="D860" s="155"/>
      <c r="E860" s="152"/>
      <c r="F860" s="152"/>
      <c r="G860" s="152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  <c r="Z860" s="152"/>
    </row>
    <row r="861" spans="1:26" ht="14.25">
      <c r="A861" s="152"/>
      <c r="B861" s="155"/>
      <c r="C861" s="155"/>
      <c r="D861" s="155"/>
      <c r="E861" s="152"/>
      <c r="F861" s="152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  <c r="Z861" s="152"/>
    </row>
    <row r="862" spans="1:26" ht="14.25">
      <c r="A862" s="152"/>
      <c r="B862" s="155"/>
      <c r="C862" s="155"/>
      <c r="D862" s="155"/>
      <c r="E862" s="152"/>
      <c r="F862" s="152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  <c r="Z862" s="152"/>
    </row>
    <row r="863" spans="1:26" ht="14.25">
      <c r="A863" s="152"/>
      <c r="B863" s="155"/>
      <c r="C863" s="155"/>
      <c r="D863" s="155"/>
      <c r="E863" s="152"/>
      <c r="F863" s="152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  <c r="Z863" s="152"/>
    </row>
    <row r="864" spans="1:26" ht="14.25">
      <c r="A864" s="152"/>
      <c r="B864" s="155"/>
      <c r="C864" s="155"/>
      <c r="D864" s="155"/>
      <c r="E864" s="152"/>
      <c r="F864" s="152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  <c r="Z864" s="152"/>
    </row>
    <row r="865" spans="1:26" ht="14.25">
      <c r="A865" s="152"/>
      <c r="B865" s="155"/>
      <c r="C865" s="155"/>
      <c r="D865" s="155"/>
      <c r="E865" s="152"/>
      <c r="F865" s="152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  <c r="Z865" s="152"/>
    </row>
    <row r="866" spans="1:26" ht="14.25">
      <c r="A866" s="152"/>
      <c r="B866" s="155"/>
      <c r="C866" s="155"/>
      <c r="D866" s="155"/>
      <c r="E866" s="152"/>
      <c r="F866" s="152"/>
      <c r="G866" s="152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  <c r="Z866" s="152"/>
    </row>
    <row r="867" spans="1:26" ht="14.25">
      <c r="A867" s="152"/>
      <c r="B867" s="155"/>
      <c r="C867" s="155"/>
      <c r="D867" s="155"/>
      <c r="E867" s="152"/>
      <c r="F867" s="152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  <c r="Z867" s="152"/>
    </row>
    <row r="868" spans="1:26" ht="14.25">
      <c r="A868" s="152"/>
      <c r="B868" s="155"/>
      <c r="C868" s="155"/>
      <c r="D868" s="155"/>
      <c r="E868" s="152"/>
      <c r="F868" s="152"/>
      <c r="G868" s="152"/>
      <c r="H868" s="152"/>
      <c r="I868" s="152"/>
      <c r="J868" s="152"/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  <c r="Y868" s="152"/>
      <c r="Z868" s="152"/>
    </row>
    <row r="869" spans="1:26" ht="14.25">
      <c r="A869" s="152"/>
      <c r="B869" s="155"/>
      <c r="C869" s="155"/>
      <c r="D869" s="155"/>
      <c r="E869" s="152"/>
      <c r="F869" s="152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  <c r="Z869" s="152"/>
    </row>
    <row r="870" spans="1:26" ht="14.25">
      <c r="A870" s="152"/>
      <c r="B870" s="155"/>
      <c r="C870" s="155"/>
      <c r="D870" s="155"/>
      <c r="E870" s="152"/>
      <c r="F870" s="152"/>
      <c r="G870" s="152"/>
      <c r="H870" s="152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  <c r="Z870" s="152"/>
    </row>
    <row r="871" spans="1:26" ht="14.25">
      <c r="A871" s="152"/>
      <c r="B871" s="155"/>
      <c r="C871" s="155"/>
      <c r="D871" s="155"/>
      <c r="E871" s="152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  <c r="Y871" s="152"/>
      <c r="Z871" s="152"/>
    </row>
    <row r="872" spans="1:26" ht="14.25">
      <c r="A872" s="152"/>
      <c r="B872" s="155"/>
      <c r="C872" s="155"/>
      <c r="D872" s="155"/>
      <c r="E872" s="152"/>
      <c r="F872" s="152"/>
      <c r="G872" s="152"/>
      <c r="H872" s="152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  <c r="Z872" s="152"/>
    </row>
    <row r="873" spans="1:26" ht="14.25">
      <c r="A873" s="152"/>
      <c r="B873" s="155"/>
      <c r="C873" s="155"/>
      <c r="D873" s="155"/>
      <c r="E873" s="152"/>
      <c r="F873" s="152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  <c r="Y873" s="152"/>
      <c r="Z873" s="152"/>
    </row>
    <row r="874" spans="1:26" ht="14.25">
      <c r="A874" s="152"/>
      <c r="B874" s="155"/>
      <c r="C874" s="155"/>
      <c r="D874" s="155"/>
      <c r="E874" s="152"/>
      <c r="F874" s="152"/>
      <c r="G874" s="152"/>
      <c r="H874" s="152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  <c r="Z874" s="152"/>
    </row>
    <row r="875" spans="1:26" ht="14.25">
      <c r="A875" s="152"/>
      <c r="B875" s="155"/>
      <c r="C875" s="155"/>
      <c r="D875" s="155"/>
      <c r="E875" s="152"/>
      <c r="F875" s="152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  <c r="Z875" s="152"/>
    </row>
    <row r="876" spans="1:26" ht="14.25">
      <c r="A876" s="152"/>
      <c r="B876" s="155"/>
      <c r="C876" s="155"/>
      <c r="D876" s="155"/>
      <c r="E876" s="152"/>
      <c r="F876" s="152"/>
      <c r="G876" s="152"/>
      <c r="H876" s="152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  <c r="Y876" s="152"/>
      <c r="Z876" s="152"/>
    </row>
    <row r="877" spans="1:26" ht="14.25">
      <c r="A877" s="152"/>
      <c r="B877" s="155"/>
      <c r="C877" s="155"/>
      <c r="D877" s="155"/>
      <c r="E877" s="152"/>
      <c r="F877" s="152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  <c r="Z877" s="152"/>
    </row>
    <row r="878" spans="1:26" ht="14.25">
      <c r="A878" s="152"/>
      <c r="B878" s="155"/>
      <c r="C878" s="155"/>
      <c r="D878" s="155"/>
      <c r="E878" s="152"/>
      <c r="F878" s="152"/>
      <c r="G878" s="152"/>
      <c r="H878" s="152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  <c r="Z878" s="152"/>
    </row>
    <row r="879" spans="1:26" ht="14.25">
      <c r="A879" s="152"/>
      <c r="B879" s="155"/>
      <c r="C879" s="155"/>
      <c r="D879" s="155"/>
      <c r="E879" s="152"/>
      <c r="F879" s="152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  <c r="Z879" s="152"/>
    </row>
    <row r="880" spans="1:26" ht="14.25">
      <c r="A880" s="152"/>
      <c r="B880" s="155"/>
      <c r="C880" s="155"/>
      <c r="D880" s="155"/>
      <c r="E880" s="152"/>
      <c r="F880" s="152"/>
      <c r="G880" s="152"/>
      <c r="H880" s="152"/>
      <c r="I880" s="152"/>
      <c r="J880" s="152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  <c r="Y880" s="152"/>
      <c r="Z880" s="152"/>
    </row>
    <row r="881" spans="1:26" ht="14.25">
      <c r="A881" s="152"/>
      <c r="B881" s="155"/>
      <c r="C881" s="155"/>
      <c r="D881" s="155"/>
      <c r="E881" s="152"/>
      <c r="F881" s="152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  <c r="Z881" s="152"/>
    </row>
    <row r="882" spans="1:26" ht="14.25">
      <c r="A882" s="152"/>
      <c r="B882" s="155"/>
      <c r="C882" s="155"/>
      <c r="D882" s="155"/>
      <c r="E882" s="152"/>
      <c r="F882" s="152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  <c r="Y882" s="152"/>
      <c r="Z882" s="152"/>
    </row>
    <row r="883" spans="1:26" ht="14.25">
      <c r="A883" s="152"/>
      <c r="B883" s="155"/>
      <c r="C883" s="155"/>
      <c r="D883" s="155"/>
      <c r="E883" s="152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  <c r="Z883" s="152"/>
    </row>
    <row r="884" spans="1:26" ht="14.25">
      <c r="A884" s="152"/>
      <c r="B884" s="155"/>
      <c r="C884" s="155"/>
      <c r="D884" s="155"/>
      <c r="E884" s="152"/>
      <c r="F884" s="152"/>
      <c r="G884" s="152"/>
      <c r="H884" s="152"/>
      <c r="I884" s="152"/>
      <c r="J884" s="152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  <c r="Z884" s="152"/>
    </row>
    <row r="885" spans="1:26" ht="14.25">
      <c r="A885" s="152"/>
      <c r="B885" s="155"/>
      <c r="C885" s="155"/>
      <c r="D885" s="155"/>
      <c r="E885" s="152"/>
      <c r="F885" s="152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  <c r="Z885" s="152"/>
    </row>
    <row r="886" spans="1:26" ht="14.25">
      <c r="A886" s="152"/>
      <c r="B886" s="155"/>
      <c r="C886" s="155"/>
      <c r="D886" s="155"/>
      <c r="E886" s="152"/>
      <c r="F886" s="152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  <c r="Z886" s="152"/>
    </row>
    <row r="887" spans="1:26" ht="14.25">
      <c r="A887" s="152"/>
      <c r="B887" s="155"/>
      <c r="C887" s="155"/>
      <c r="D887" s="155"/>
      <c r="E887" s="152"/>
      <c r="F887" s="152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  <c r="Y887" s="152"/>
      <c r="Z887" s="152"/>
    </row>
    <row r="888" spans="1:26" ht="14.25">
      <c r="A888" s="152"/>
      <c r="B888" s="155"/>
      <c r="C888" s="155"/>
      <c r="D888" s="155"/>
      <c r="E888" s="152"/>
      <c r="F888" s="152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2"/>
      <c r="Z888" s="152"/>
    </row>
    <row r="889" spans="1:26" ht="14.25">
      <c r="A889" s="152"/>
      <c r="B889" s="155"/>
      <c r="C889" s="155"/>
      <c r="D889" s="155"/>
      <c r="E889" s="152"/>
      <c r="F889" s="152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  <c r="Y889" s="152"/>
      <c r="Z889" s="152"/>
    </row>
    <row r="890" spans="1:26" ht="14.25">
      <c r="A890" s="152"/>
      <c r="B890" s="155"/>
      <c r="C890" s="155"/>
      <c r="D890" s="155"/>
      <c r="E890" s="152"/>
      <c r="F890" s="152"/>
      <c r="G890" s="152"/>
      <c r="H890" s="152"/>
      <c r="I890" s="152"/>
      <c r="J890" s="152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  <c r="Y890" s="152"/>
      <c r="Z890" s="152"/>
    </row>
    <row r="891" spans="1:26" ht="14.25">
      <c r="A891" s="152"/>
      <c r="B891" s="155"/>
      <c r="C891" s="155"/>
      <c r="D891" s="155"/>
      <c r="E891" s="152"/>
      <c r="F891" s="152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  <c r="Z891" s="152"/>
    </row>
    <row r="892" spans="1:26" ht="14.25">
      <c r="A892" s="152"/>
      <c r="B892" s="155"/>
      <c r="C892" s="155"/>
      <c r="D892" s="155"/>
      <c r="E892" s="152"/>
      <c r="F892" s="152"/>
      <c r="G892" s="152"/>
      <c r="H892" s="152"/>
      <c r="I892" s="152"/>
      <c r="J892" s="152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  <c r="Y892" s="152"/>
      <c r="Z892" s="152"/>
    </row>
    <row r="893" spans="1:26" ht="14.25">
      <c r="A893" s="152"/>
      <c r="B893" s="155"/>
      <c r="C893" s="155"/>
      <c r="D893" s="155"/>
      <c r="E893" s="152"/>
      <c r="F893" s="152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  <c r="Y893" s="152"/>
      <c r="Z893" s="152"/>
    </row>
    <row r="894" spans="1:26" ht="14.25">
      <c r="A894" s="152"/>
      <c r="B894" s="155"/>
      <c r="C894" s="155"/>
      <c r="D894" s="155"/>
      <c r="E894" s="152"/>
      <c r="F894" s="152"/>
      <c r="G894" s="152"/>
      <c r="H894" s="152"/>
      <c r="I894" s="152"/>
      <c r="J894" s="152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  <c r="Y894" s="152"/>
      <c r="Z894" s="152"/>
    </row>
    <row r="895" spans="1:26" ht="14.25">
      <c r="A895" s="152"/>
      <c r="B895" s="155"/>
      <c r="C895" s="155"/>
      <c r="D895" s="155"/>
      <c r="E895" s="152"/>
      <c r="F895" s="152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  <c r="Z895" s="152"/>
    </row>
    <row r="896" spans="1:26" ht="14.25">
      <c r="A896" s="152"/>
      <c r="B896" s="155"/>
      <c r="C896" s="155"/>
      <c r="D896" s="155"/>
      <c r="E896" s="152"/>
      <c r="F896" s="152"/>
      <c r="G896" s="152"/>
      <c r="H896" s="152"/>
      <c r="I896" s="152"/>
      <c r="J896" s="152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  <c r="Y896" s="152"/>
      <c r="Z896" s="152"/>
    </row>
    <row r="897" spans="1:26" ht="14.25">
      <c r="A897" s="152"/>
      <c r="B897" s="155"/>
      <c r="C897" s="155"/>
      <c r="D897" s="155"/>
      <c r="E897" s="152"/>
      <c r="F897" s="152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  <c r="Y897" s="152"/>
      <c r="Z897" s="152"/>
    </row>
    <row r="898" spans="1:26" ht="14.25">
      <c r="A898" s="152"/>
      <c r="B898" s="155"/>
      <c r="C898" s="155"/>
      <c r="D898" s="155"/>
      <c r="E898" s="152"/>
      <c r="F898" s="152"/>
      <c r="G898" s="152"/>
      <c r="H898" s="152"/>
      <c r="I898" s="152"/>
      <c r="J898" s="152"/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  <c r="Y898" s="152"/>
      <c r="Z898" s="152"/>
    </row>
    <row r="899" spans="1:26" ht="14.25">
      <c r="A899" s="152"/>
      <c r="B899" s="155"/>
      <c r="C899" s="155"/>
      <c r="D899" s="155"/>
      <c r="E899" s="152"/>
      <c r="F899" s="152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  <c r="Y899" s="152"/>
      <c r="Z899" s="152"/>
    </row>
    <row r="900" spans="1:26" ht="14.25">
      <c r="A900" s="152"/>
      <c r="B900" s="155"/>
      <c r="C900" s="155"/>
      <c r="D900" s="155"/>
      <c r="E900" s="152"/>
      <c r="F900" s="152"/>
      <c r="G900" s="152"/>
      <c r="H900" s="152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  <c r="Y900" s="152"/>
      <c r="Z900" s="152"/>
    </row>
    <row r="901" spans="1:26" ht="14.25">
      <c r="A901" s="152"/>
      <c r="B901" s="155"/>
      <c r="C901" s="155"/>
      <c r="D901" s="155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  <c r="Z901" s="152"/>
    </row>
    <row r="902" spans="1:26" ht="14.25">
      <c r="A902" s="152"/>
      <c r="B902" s="155"/>
      <c r="C902" s="155"/>
      <c r="D902" s="155"/>
      <c r="E902" s="152"/>
      <c r="F902" s="152"/>
      <c r="G902" s="152"/>
      <c r="H902" s="152"/>
      <c r="I902" s="152"/>
      <c r="J902" s="152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  <c r="Y902" s="152"/>
      <c r="Z902" s="152"/>
    </row>
    <row r="903" spans="1:26" ht="14.25">
      <c r="A903" s="152"/>
      <c r="B903" s="155"/>
      <c r="C903" s="155"/>
      <c r="D903" s="155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  <c r="Z903" s="152"/>
    </row>
    <row r="904" spans="1:26" ht="14.25">
      <c r="A904" s="152"/>
      <c r="B904" s="155"/>
      <c r="C904" s="155"/>
      <c r="D904" s="155"/>
      <c r="E904" s="152"/>
      <c r="F904" s="152"/>
      <c r="G904" s="152"/>
      <c r="H904" s="152"/>
      <c r="I904" s="152"/>
      <c r="J904" s="152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  <c r="Y904" s="152"/>
      <c r="Z904" s="152"/>
    </row>
    <row r="905" spans="1:26" ht="14.25">
      <c r="A905" s="152"/>
      <c r="B905" s="155"/>
      <c r="C905" s="155"/>
      <c r="D905" s="155"/>
      <c r="E905" s="152"/>
      <c r="F905" s="152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  <c r="Y905" s="152"/>
      <c r="Z905" s="152"/>
    </row>
    <row r="906" spans="1:26" ht="14.25">
      <c r="A906" s="152"/>
      <c r="B906" s="155"/>
      <c r="C906" s="155"/>
      <c r="D906" s="155"/>
      <c r="E906" s="152"/>
      <c r="F906" s="152"/>
      <c r="G906" s="152"/>
      <c r="H906" s="152"/>
      <c r="I906" s="152"/>
      <c r="J906" s="152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  <c r="Y906" s="152"/>
      <c r="Z906" s="152"/>
    </row>
    <row r="907" spans="1:26" ht="14.25">
      <c r="A907" s="152"/>
      <c r="B907" s="155"/>
      <c r="C907" s="155"/>
      <c r="D907" s="155"/>
      <c r="E907" s="152"/>
      <c r="F907" s="152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  <c r="Y907" s="152"/>
      <c r="Z907" s="152"/>
    </row>
    <row r="908" spans="1:26" ht="14.25">
      <c r="A908" s="152"/>
      <c r="B908" s="155"/>
      <c r="C908" s="155"/>
      <c r="D908" s="155"/>
      <c r="E908" s="152"/>
      <c r="F908" s="152"/>
      <c r="G908" s="152"/>
      <c r="H908" s="152"/>
      <c r="I908" s="152"/>
      <c r="J908" s="152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  <c r="Y908" s="152"/>
      <c r="Z908" s="152"/>
    </row>
    <row r="909" spans="1:26" ht="14.25">
      <c r="A909" s="152"/>
      <c r="B909" s="155"/>
      <c r="C909" s="155"/>
      <c r="D909" s="155"/>
      <c r="E909" s="152"/>
      <c r="F909" s="152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  <c r="Y909" s="152"/>
      <c r="Z909" s="152"/>
    </row>
    <row r="910" spans="1:26" ht="14.25">
      <c r="A910" s="152"/>
      <c r="B910" s="155"/>
      <c r="C910" s="155"/>
      <c r="D910" s="155"/>
      <c r="E910" s="152"/>
      <c r="F910" s="152"/>
      <c r="G910" s="152"/>
      <c r="H910" s="152"/>
      <c r="I910" s="152"/>
      <c r="J910" s="152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  <c r="Y910" s="152"/>
      <c r="Z910" s="152"/>
    </row>
    <row r="911" spans="1:26" ht="14.25">
      <c r="A911" s="152"/>
      <c r="B911" s="155"/>
      <c r="C911" s="155"/>
      <c r="D911" s="155"/>
      <c r="E911" s="152"/>
      <c r="F911" s="152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  <c r="Y911" s="152"/>
      <c r="Z911" s="152"/>
    </row>
    <row r="912" spans="1:26" ht="14.25">
      <c r="A912" s="152"/>
      <c r="B912" s="155"/>
      <c r="C912" s="155"/>
      <c r="D912" s="155"/>
      <c r="E912" s="152"/>
      <c r="F912" s="152"/>
      <c r="G912" s="152"/>
      <c r="H912" s="152"/>
      <c r="I912" s="152"/>
      <c r="J912" s="152"/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  <c r="Y912" s="152"/>
      <c r="Z912" s="152"/>
    </row>
    <row r="913" spans="1:26" ht="14.25">
      <c r="A913" s="152"/>
      <c r="B913" s="155"/>
      <c r="C913" s="155"/>
      <c r="D913" s="155"/>
      <c r="E913" s="152"/>
      <c r="F913" s="152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  <c r="Y913" s="152"/>
      <c r="Z913" s="152"/>
    </row>
    <row r="914" spans="1:26" ht="14.25">
      <c r="A914" s="152"/>
      <c r="B914" s="155"/>
      <c r="C914" s="155"/>
      <c r="D914" s="155"/>
      <c r="E914" s="152"/>
      <c r="F914" s="152"/>
      <c r="G914" s="152"/>
      <c r="H914" s="152"/>
      <c r="I914" s="152"/>
      <c r="J914" s="152"/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  <c r="Y914" s="152"/>
      <c r="Z914" s="152"/>
    </row>
    <row r="915" spans="1:26" ht="14.25">
      <c r="A915" s="152"/>
      <c r="B915" s="155"/>
      <c r="C915" s="155"/>
      <c r="D915" s="155"/>
      <c r="E915" s="152"/>
      <c r="F915" s="152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  <c r="Y915" s="152"/>
      <c r="Z915" s="152"/>
    </row>
    <row r="916" spans="1:26" ht="14.25">
      <c r="A916" s="152"/>
      <c r="B916" s="155"/>
      <c r="C916" s="155"/>
      <c r="D916" s="155"/>
      <c r="E916" s="152"/>
      <c r="F916" s="152"/>
      <c r="G916" s="152"/>
      <c r="H916" s="152"/>
      <c r="I916" s="152"/>
      <c r="J916" s="152"/>
      <c r="K916" s="152"/>
      <c r="L916" s="152"/>
      <c r="M916" s="152"/>
      <c r="N916" s="152"/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  <c r="Y916" s="152"/>
      <c r="Z916" s="152"/>
    </row>
    <row r="917" spans="1:26" ht="14.25">
      <c r="A917" s="152"/>
      <c r="B917" s="155"/>
      <c r="C917" s="155"/>
      <c r="D917" s="155"/>
      <c r="E917" s="152"/>
      <c r="F917" s="152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  <c r="Z917" s="152"/>
    </row>
    <row r="918" spans="1:26" ht="14.25">
      <c r="A918" s="152"/>
      <c r="B918" s="155"/>
      <c r="C918" s="155"/>
      <c r="D918" s="155"/>
      <c r="E918" s="152"/>
      <c r="F918" s="152"/>
      <c r="G918" s="152"/>
      <c r="H918" s="152"/>
      <c r="I918" s="152"/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  <c r="Z918" s="152"/>
    </row>
    <row r="919" spans="1:26" ht="14.25">
      <c r="A919" s="152"/>
      <c r="B919" s="155"/>
      <c r="C919" s="155"/>
      <c r="D919" s="155"/>
      <c r="E919" s="152"/>
      <c r="F919" s="152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  <c r="Y919" s="152"/>
      <c r="Z919" s="152"/>
    </row>
    <row r="920" spans="1:26" ht="14.25">
      <c r="A920" s="152"/>
      <c r="B920" s="155"/>
      <c r="C920" s="155"/>
      <c r="D920" s="155"/>
      <c r="E920" s="152"/>
      <c r="F920" s="152"/>
      <c r="G920" s="152"/>
      <c r="H920" s="152"/>
      <c r="I920" s="152"/>
      <c r="J920" s="152"/>
      <c r="K920" s="152"/>
      <c r="L920" s="152"/>
      <c r="M920" s="152"/>
      <c r="N920" s="152"/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  <c r="Y920" s="152"/>
      <c r="Z920" s="152"/>
    </row>
    <row r="921" spans="1:26" ht="14.25">
      <c r="A921" s="152"/>
      <c r="B921" s="155"/>
      <c r="C921" s="155"/>
      <c r="D921" s="155"/>
      <c r="E921" s="152"/>
      <c r="F921" s="152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  <c r="Z921" s="152"/>
    </row>
    <row r="922" spans="1:26" ht="14.25">
      <c r="A922" s="152"/>
      <c r="B922" s="155"/>
      <c r="C922" s="155"/>
      <c r="D922" s="155"/>
      <c r="E922" s="152"/>
      <c r="F922" s="152"/>
      <c r="G922" s="152"/>
      <c r="H922" s="152"/>
      <c r="I922" s="152"/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  <c r="Z922" s="152"/>
    </row>
    <row r="923" spans="1:26" ht="14.25">
      <c r="A923" s="152"/>
      <c r="B923" s="155"/>
      <c r="C923" s="155"/>
      <c r="D923" s="155"/>
      <c r="E923" s="152"/>
      <c r="F923" s="152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  <c r="Y923" s="152"/>
      <c r="Z923" s="152"/>
    </row>
    <row r="924" spans="1:26" ht="14.25">
      <c r="A924" s="152"/>
      <c r="B924" s="155"/>
      <c r="C924" s="155"/>
      <c r="D924" s="155"/>
      <c r="E924" s="152"/>
      <c r="F924" s="152"/>
      <c r="G924" s="152"/>
      <c r="H924" s="152"/>
      <c r="I924" s="152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  <c r="Z924" s="152"/>
    </row>
    <row r="925" spans="1:26" ht="14.25">
      <c r="A925" s="152"/>
      <c r="B925" s="155"/>
      <c r="C925" s="155"/>
      <c r="D925" s="155"/>
      <c r="E925" s="152"/>
      <c r="F925" s="152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  <c r="Z925" s="152"/>
    </row>
    <row r="926" spans="1:26" ht="14.25">
      <c r="A926" s="152"/>
      <c r="B926" s="155"/>
      <c r="C926" s="155"/>
      <c r="D926" s="155"/>
      <c r="E926" s="152"/>
      <c r="F926" s="152"/>
      <c r="G926" s="152"/>
      <c r="H926" s="152"/>
      <c r="I926" s="152"/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  <c r="Z926" s="152"/>
    </row>
    <row r="927" spans="1:26" ht="14.25">
      <c r="A927" s="152"/>
      <c r="B927" s="155"/>
      <c r="C927" s="155"/>
      <c r="D927" s="155"/>
      <c r="E927" s="152"/>
      <c r="F927" s="152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  <c r="Z927" s="152"/>
    </row>
    <row r="928" spans="1:26" ht="14.25">
      <c r="A928" s="152"/>
      <c r="B928" s="155"/>
      <c r="C928" s="155"/>
      <c r="D928" s="155"/>
      <c r="E928" s="152"/>
      <c r="F928" s="152"/>
      <c r="G928" s="152"/>
      <c r="H928" s="152"/>
      <c r="I928" s="152"/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  <c r="Z928" s="152"/>
    </row>
    <row r="929" spans="1:26" ht="14.25">
      <c r="A929" s="152"/>
      <c r="B929" s="155"/>
      <c r="C929" s="155"/>
      <c r="D929" s="155"/>
      <c r="E929" s="152"/>
      <c r="F929" s="152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  <c r="Z929" s="152"/>
    </row>
    <row r="930" spans="1:26" ht="14.25">
      <c r="A930" s="152"/>
      <c r="B930" s="155"/>
      <c r="C930" s="155"/>
      <c r="D930" s="155"/>
      <c r="E930" s="152"/>
      <c r="F930" s="152"/>
      <c r="G930" s="152"/>
      <c r="H930" s="152"/>
      <c r="I930" s="152"/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  <c r="Z930" s="152"/>
    </row>
    <row r="931" spans="1:26" ht="14.25">
      <c r="A931" s="152"/>
      <c r="B931" s="155"/>
      <c r="C931" s="155"/>
      <c r="D931" s="155"/>
      <c r="E931" s="152"/>
      <c r="F931" s="152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  <c r="Z931" s="152"/>
    </row>
    <row r="932" spans="1:26" ht="14.25">
      <c r="A932" s="152"/>
      <c r="B932" s="155"/>
      <c r="C932" s="155"/>
      <c r="D932" s="155"/>
      <c r="E932" s="152"/>
      <c r="F932" s="152"/>
      <c r="G932" s="152"/>
      <c r="H932" s="152"/>
      <c r="I932" s="152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</row>
    <row r="933" spans="1:26" ht="14.25">
      <c r="A933" s="152"/>
      <c r="B933" s="155"/>
      <c r="C933" s="155"/>
      <c r="D933" s="155"/>
      <c r="E933" s="152"/>
      <c r="F933" s="152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  <c r="Z933" s="152"/>
    </row>
    <row r="934" spans="1:26" ht="14.25">
      <c r="A934" s="152"/>
      <c r="B934" s="155"/>
      <c r="C934" s="155"/>
      <c r="D934" s="155"/>
      <c r="E934" s="152"/>
      <c r="F934" s="152"/>
      <c r="G934" s="152"/>
      <c r="H934" s="152"/>
      <c r="I934" s="152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  <c r="Z934" s="152"/>
    </row>
    <row r="935" spans="1:26" ht="14.25">
      <c r="A935" s="152"/>
      <c r="B935" s="155"/>
      <c r="C935" s="155"/>
      <c r="D935" s="155"/>
      <c r="E935" s="152"/>
      <c r="F935" s="152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  <c r="Z935" s="152"/>
    </row>
    <row r="936" spans="1:26" ht="14.25">
      <c r="A936" s="152"/>
      <c r="B936" s="155"/>
      <c r="C936" s="155"/>
      <c r="D936" s="155"/>
      <c r="E936" s="152"/>
      <c r="F936" s="152"/>
      <c r="G936" s="152"/>
      <c r="H936" s="152"/>
      <c r="I936" s="152"/>
      <c r="J936" s="152"/>
      <c r="K936" s="152"/>
      <c r="L936" s="152"/>
      <c r="M936" s="152"/>
      <c r="N936" s="152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  <c r="Z936" s="152"/>
    </row>
    <row r="937" spans="1:26" ht="14.25">
      <c r="A937" s="152"/>
      <c r="B937" s="155"/>
      <c r="C937" s="155"/>
      <c r="D937" s="155"/>
      <c r="E937" s="152"/>
      <c r="F937" s="152"/>
      <c r="G937" s="152"/>
      <c r="H937" s="152"/>
      <c r="I937" s="152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  <c r="Z937" s="152"/>
    </row>
    <row r="938" spans="1:26" ht="14.25">
      <c r="A938" s="152"/>
      <c r="B938" s="155"/>
      <c r="C938" s="155"/>
      <c r="D938" s="155"/>
      <c r="E938" s="152"/>
      <c r="F938" s="152"/>
      <c r="G938" s="152"/>
      <c r="H938" s="152"/>
      <c r="I938" s="152"/>
      <c r="J938" s="152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  <c r="Z938" s="152"/>
    </row>
    <row r="939" spans="1:26" ht="14.25">
      <c r="A939" s="152"/>
      <c r="B939" s="155"/>
      <c r="C939" s="155"/>
      <c r="D939" s="155"/>
      <c r="E939" s="152"/>
      <c r="F939" s="152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  <c r="Z939" s="152"/>
    </row>
    <row r="940" spans="1:26" ht="14.25">
      <c r="A940" s="152"/>
      <c r="B940" s="155"/>
      <c r="C940" s="155"/>
      <c r="D940" s="155"/>
      <c r="E940" s="152"/>
      <c r="F940" s="152"/>
      <c r="G940" s="152"/>
      <c r="H940" s="152"/>
      <c r="I940" s="152"/>
      <c r="J940" s="152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  <c r="Z940" s="152"/>
    </row>
    <row r="941" spans="1:26" ht="14.25">
      <c r="A941" s="152"/>
      <c r="B941" s="155"/>
      <c r="C941" s="155"/>
      <c r="D941" s="155"/>
      <c r="E941" s="152"/>
      <c r="F941" s="152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  <c r="Z941" s="152"/>
    </row>
    <row r="942" spans="1:26" ht="14.25">
      <c r="A942" s="152"/>
      <c r="B942" s="155"/>
      <c r="C942" s="155"/>
      <c r="D942" s="155"/>
      <c r="E942" s="152"/>
      <c r="F942" s="152"/>
      <c r="G942" s="152"/>
      <c r="H942" s="152"/>
      <c r="I942" s="152"/>
      <c r="J942" s="152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  <c r="Z942" s="152"/>
    </row>
    <row r="943" spans="1:26" ht="14.25">
      <c r="A943" s="152"/>
      <c r="B943" s="155"/>
      <c r="C943" s="155"/>
      <c r="D943" s="155"/>
      <c r="E943" s="152"/>
      <c r="F943" s="152"/>
      <c r="G943" s="152"/>
      <c r="H943" s="152"/>
      <c r="I943" s="152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  <c r="Z943" s="152"/>
    </row>
    <row r="944" spans="1:26" ht="14.25">
      <c r="A944" s="152"/>
      <c r="B944" s="155"/>
      <c r="C944" s="155"/>
      <c r="D944" s="155"/>
      <c r="E944" s="152"/>
      <c r="F944" s="152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  <c r="Z944" s="152"/>
    </row>
    <row r="945" spans="1:26" ht="14.25">
      <c r="A945" s="152"/>
      <c r="B945" s="155"/>
      <c r="C945" s="155"/>
      <c r="D945" s="155"/>
      <c r="E945" s="152"/>
      <c r="F945" s="152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  <c r="Z945" s="152"/>
    </row>
    <row r="946" spans="1:26" ht="14.25">
      <c r="A946" s="152"/>
      <c r="B946" s="155"/>
      <c r="C946" s="155"/>
      <c r="D946" s="155"/>
      <c r="E946" s="152"/>
      <c r="F946" s="152"/>
      <c r="G946" s="152"/>
      <c r="H946" s="152"/>
      <c r="I946" s="152"/>
      <c r="J946" s="152"/>
      <c r="K946" s="152"/>
      <c r="L946" s="152"/>
      <c r="M946" s="152"/>
      <c r="N946" s="152"/>
      <c r="O946" s="152"/>
      <c r="P946" s="152"/>
      <c r="Q946" s="152"/>
      <c r="R946" s="152"/>
      <c r="S946" s="152"/>
      <c r="T946" s="152"/>
      <c r="U946" s="152"/>
      <c r="V946" s="152"/>
      <c r="W946" s="152"/>
      <c r="X946" s="152"/>
      <c r="Y946" s="152"/>
      <c r="Z946" s="152"/>
    </row>
    <row r="947" spans="1:26" ht="14.25">
      <c r="A947" s="152"/>
      <c r="B947" s="155"/>
      <c r="C947" s="155"/>
      <c r="D947" s="155"/>
      <c r="E947" s="152"/>
      <c r="F947" s="152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2"/>
      <c r="U947" s="152"/>
      <c r="V947" s="152"/>
      <c r="W947" s="152"/>
      <c r="X947" s="152"/>
      <c r="Y947" s="152"/>
      <c r="Z947" s="152"/>
    </row>
    <row r="948" spans="1:26" ht="14.25">
      <c r="A948" s="152"/>
      <c r="B948" s="155"/>
      <c r="C948" s="155"/>
      <c r="D948" s="155"/>
      <c r="E948" s="152"/>
      <c r="F948" s="152"/>
      <c r="G948" s="152"/>
      <c r="H948" s="152"/>
      <c r="I948" s="152"/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  <c r="Z948" s="152"/>
    </row>
    <row r="949" spans="1:26" ht="14.25">
      <c r="A949" s="152"/>
      <c r="B949" s="155"/>
      <c r="C949" s="155"/>
      <c r="D949" s="155"/>
      <c r="E949" s="152"/>
      <c r="F949" s="152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  <c r="Z949" s="152"/>
    </row>
    <row r="950" spans="1:26" ht="14.25">
      <c r="A950" s="152"/>
      <c r="B950" s="155"/>
      <c r="C950" s="155"/>
      <c r="D950" s="155"/>
      <c r="E950" s="152"/>
      <c r="F950" s="152"/>
      <c r="G950" s="152"/>
      <c r="H950" s="152"/>
      <c r="I950" s="152"/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  <c r="Z950" s="152"/>
    </row>
    <row r="951" spans="1:26" ht="14.25">
      <c r="A951" s="152"/>
      <c r="B951" s="155"/>
      <c r="C951" s="155"/>
      <c r="D951" s="155"/>
      <c r="E951" s="152"/>
      <c r="F951" s="152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  <c r="Z951" s="152"/>
    </row>
    <row r="952" spans="1:26" ht="14.25">
      <c r="A952" s="152"/>
      <c r="B952" s="155"/>
      <c r="C952" s="155"/>
      <c r="D952" s="155"/>
      <c r="E952" s="152"/>
      <c r="F952" s="152"/>
      <c r="G952" s="152"/>
      <c r="H952" s="152"/>
      <c r="I952" s="152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  <c r="Z952" s="152"/>
    </row>
    <row r="953" spans="1:26" ht="14.25">
      <c r="A953" s="152"/>
      <c r="B953" s="155"/>
      <c r="C953" s="155"/>
      <c r="D953" s="155"/>
      <c r="E953" s="152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  <c r="Z953" s="152"/>
    </row>
    <row r="954" spans="1:26" ht="14.25">
      <c r="A954" s="152"/>
      <c r="B954" s="155"/>
      <c r="C954" s="155"/>
      <c r="D954" s="155"/>
      <c r="E954" s="152"/>
      <c r="F954" s="152"/>
      <c r="G954" s="152"/>
      <c r="H954" s="152"/>
      <c r="I954" s="152"/>
      <c r="J954" s="152"/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  <c r="Y954" s="152"/>
      <c r="Z954" s="152"/>
    </row>
    <row r="955" spans="1:26" ht="14.25">
      <c r="A955" s="152"/>
      <c r="B955" s="155"/>
      <c r="C955" s="155"/>
      <c r="D955" s="155"/>
      <c r="E955" s="152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</row>
    <row r="956" spans="1:26" ht="14.25">
      <c r="A956" s="152"/>
      <c r="B956" s="155"/>
      <c r="C956" s="155"/>
      <c r="D956" s="155"/>
      <c r="E956" s="152"/>
      <c r="F956" s="152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  <c r="Z956" s="152"/>
    </row>
    <row r="957" spans="1:26" ht="14.25">
      <c r="A957" s="152"/>
      <c r="B957" s="155"/>
      <c r="C957" s="155"/>
      <c r="D957" s="155"/>
      <c r="E957" s="152"/>
      <c r="F957" s="152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  <c r="Y957" s="152"/>
      <c r="Z957" s="152"/>
    </row>
    <row r="958" spans="1:26" ht="14.25">
      <c r="A958" s="152"/>
      <c r="B958" s="155"/>
      <c r="C958" s="155"/>
      <c r="D958" s="155"/>
      <c r="E958" s="152"/>
      <c r="F958" s="152"/>
      <c r="G958" s="152"/>
      <c r="H958" s="152"/>
      <c r="I958" s="152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  <c r="Z958" s="152"/>
    </row>
    <row r="959" spans="1:26" ht="14.25">
      <c r="A959" s="152"/>
      <c r="B959" s="155"/>
      <c r="C959" s="155"/>
      <c r="D959" s="155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</row>
    <row r="960" spans="1:26" ht="14.25">
      <c r="A960" s="152"/>
      <c r="B960" s="155"/>
      <c r="C960" s="155"/>
      <c r="D960" s="155"/>
      <c r="E960" s="152"/>
      <c r="F960" s="152"/>
      <c r="G960" s="152"/>
      <c r="H960" s="152"/>
      <c r="I960" s="152"/>
      <c r="J960" s="152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  <c r="Z960" s="152"/>
    </row>
    <row r="961" spans="1:26" ht="14.25">
      <c r="A961" s="152"/>
      <c r="B961" s="155"/>
      <c r="C961" s="155"/>
      <c r="D961" s="155"/>
      <c r="E961" s="152"/>
      <c r="F961" s="152"/>
      <c r="G961" s="152"/>
      <c r="H961" s="152"/>
      <c r="I961" s="152"/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  <c r="Y961" s="152"/>
      <c r="Z961" s="152"/>
    </row>
    <row r="962" spans="1:26" ht="14.25">
      <c r="A962" s="152"/>
      <c r="B962" s="155"/>
      <c r="C962" s="155"/>
      <c r="D962" s="155"/>
      <c r="E962" s="152"/>
      <c r="F962" s="152"/>
      <c r="G962" s="152"/>
      <c r="H962" s="152"/>
      <c r="I962" s="152"/>
      <c r="J962" s="152"/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  <c r="Y962" s="152"/>
      <c r="Z962" s="152"/>
    </row>
    <row r="963" spans="1:26" ht="14.25">
      <c r="A963" s="152"/>
      <c r="B963" s="155"/>
      <c r="C963" s="155"/>
      <c r="D963" s="155"/>
      <c r="E963" s="152"/>
      <c r="F963" s="152"/>
      <c r="G963" s="152"/>
      <c r="H963" s="152"/>
      <c r="I963" s="152"/>
      <c r="J963" s="152"/>
      <c r="K963" s="152"/>
      <c r="L963" s="152"/>
      <c r="M963" s="152"/>
      <c r="N963" s="152"/>
      <c r="O963" s="152"/>
      <c r="P963" s="152"/>
      <c r="Q963" s="152"/>
      <c r="R963" s="152"/>
      <c r="S963" s="152"/>
      <c r="T963" s="152"/>
      <c r="U963" s="152"/>
      <c r="V963" s="152"/>
      <c r="W963" s="152"/>
      <c r="X963" s="152"/>
      <c r="Y963" s="152"/>
      <c r="Z963" s="152"/>
    </row>
    <row r="964" spans="1:26" ht="14.25">
      <c r="A964" s="152"/>
      <c r="B964" s="155"/>
      <c r="C964" s="155"/>
      <c r="D964" s="155"/>
      <c r="E964" s="152"/>
      <c r="F964" s="152"/>
      <c r="G964" s="152"/>
      <c r="H964" s="152"/>
      <c r="I964" s="152"/>
      <c r="J964" s="152"/>
      <c r="K964" s="152"/>
      <c r="L964" s="152"/>
      <c r="M964" s="152"/>
      <c r="N964" s="152"/>
      <c r="O964" s="152"/>
      <c r="P964" s="152"/>
      <c r="Q964" s="152"/>
      <c r="R964" s="152"/>
      <c r="S964" s="152"/>
      <c r="T964" s="152"/>
      <c r="U964" s="152"/>
      <c r="V964" s="152"/>
      <c r="W964" s="152"/>
      <c r="X964" s="152"/>
      <c r="Y964" s="152"/>
      <c r="Z964" s="152"/>
    </row>
    <row r="965" spans="1:26" ht="14.25">
      <c r="A965" s="152"/>
      <c r="B965" s="155"/>
      <c r="C965" s="155"/>
      <c r="D965" s="155"/>
      <c r="E965" s="152"/>
      <c r="F965" s="152"/>
      <c r="G965" s="152"/>
      <c r="H965" s="152"/>
      <c r="I965" s="152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  <c r="Y965" s="152"/>
      <c r="Z965" s="152"/>
    </row>
    <row r="966" spans="1:26" ht="14.25">
      <c r="A966" s="152"/>
      <c r="B966" s="155"/>
      <c r="C966" s="155"/>
      <c r="D966" s="155"/>
      <c r="E966" s="152"/>
      <c r="F966" s="152"/>
      <c r="G966" s="152"/>
      <c r="H966" s="152"/>
      <c r="I966" s="152"/>
      <c r="J966" s="152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  <c r="Y966" s="152"/>
      <c r="Z966" s="152"/>
    </row>
    <row r="967" spans="1:26" ht="14.25">
      <c r="A967" s="152"/>
      <c r="B967" s="155"/>
      <c r="C967" s="155"/>
      <c r="D967" s="155"/>
      <c r="E967" s="152"/>
      <c r="F967" s="152"/>
      <c r="G967" s="152"/>
      <c r="H967" s="152"/>
      <c r="I967" s="152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  <c r="Y967" s="152"/>
      <c r="Z967" s="152"/>
    </row>
    <row r="968" spans="1:26" ht="14.25">
      <c r="A968" s="152"/>
      <c r="B968" s="155"/>
      <c r="C968" s="155"/>
      <c r="D968" s="155"/>
      <c r="E968" s="152"/>
      <c r="F968" s="152"/>
      <c r="G968" s="152"/>
      <c r="H968" s="152"/>
      <c r="I968" s="152"/>
      <c r="J968" s="152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  <c r="Y968" s="152"/>
      <c r="Z968" s="152"/>
    </row>
    <row r="969" spans="1:26" ht="14.25">
      <c r="A969" s="152"/>
      <c r="B969" s="155"/>
      <c r="C969" s="155"/>
      <c r="D969" s="155"/>
      <c r="E969" s="152"/>
      <c r="F969" s="152"/>
      <c r="G969" s="152"/>
      <c r="H969" s="152"/>
      <c r="I969" s="152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  <c r="Y969" s="152"/>
      <c r="Z969" s="152"/>
    </row>
    <row r="970" spans="1:26" ht="14.25">
      <c r="A970" s="152"/>
      <c r="B970" s="155"/>
      <c r="C970" s="155"/>
      <c r="D970" s="155"/>
      <c r="E970" s="152"/>
      <c r="F970" s="152"/>
      <c r="G970" s="152"/>
      <c r="H970" s="152"/>
      <c r="I970" s="152"/>
      <c r="J970" s="152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  <c r="Y970" s="152"/>
      <c r="Z970" s="152"/>
    </row>
  </sheetData>
  <mergeCells count="68">
    <mergeCell ref="J9:J10"/>
    <mergeCell ref="A1:G1"/>
    <mergeCell ref="B2:D2"/>
    <mergeCell ref="B3:C3"/>
    <mergeCell ref="I3:I7"/>
    <mergeCell ref="J3:J7"/>
    <mergeCell ref="B4:C4"/>
    <mergeCell ref="B5:C5"/>
    <mergeCell ref="A6:A7"/>
    <mergeCell ref="B6:C7"/>
    <mergeCell ref="D6:D7"/>
    <mergeCell ref="A8:H8"/>
    <mergeCell ref="A9:A10"/>
    <mergeCell ref="B9:C10"/>
    <mergeCell ref="D9:D10"/>
    <mergeCell ref="I9:I10"/>
    <mergeCell ref="A11:H11"/>
    <mergeCell ref="A12:J12"/>
    <mergeCell ref="A13:A14"/>
    <mergeCell ref="B13:C14"/>
    <mergeCell ref="I13:I14"/>
    <mergeCell ref="J13:J14"/>
    <mergeCell ref="A18:A19"/>
    <mergeCell ref="B18:C18"/>
    <mergeCell ref="I18:I19"/>
    <mergeCell ref="J18:J19"/>
    <mergeCell ref="B19:C19"/>
    <mergeCell ref="B15:C15"/>
    <mergeCell ref="A16:A17"/>
    <mergeCell ref="B16:C17"/>
    <mergeCell ref="I16:I17"/>
    <mergeCell ref="J16:J17"/>
    <mergeCell ref="B32:D32"/>
    <mergeCell ref="A20:A25"/>
    <mergeCell ref="B20:C21"/>
    <mergeCell ref="I20:I21"/>
    <mergeCell ref="J20:J23"/>
    <mergeCell ref="B22:C23"/>
    <mergeCell ref="I22:I23"/>
    <mergeCell ref="B24:C25"/>
    <mergeCell ref="I24:I25"/>
    <mergeCell ref="J24:J25"/>
    <mergeCell ref="J28:J29"/>
    <mergeCell ref="A26:H26"/>
    <mergeCell ref="A27:J27"/>
    <mergeCell ref="B28:C28"/>
    <mergeCell ref="B30:C30"/>
    <mergeCell ref="B31:C31"/>
    <mergeCell ref="B46:C46"/>
    <mergeCell ref="A33:H33"/>
    <mergeCell ref="A34:J34"/>
    <mergeCell ref="B35:C35"/>
    <mergeCell ref="B36:C36"/>
    <mergeCell ref="B37:C37"/>
    <mergeCell ref="B38:C38"/>
    <mergeCell ref="A39:D39"/>
    <mergeCell ref="A40:J41"/>
    <mergeCell ref="A42:J42"/>
    <mergeCell ref="B43:C43"/>
    <mergeCell ref="B45:C45"/>
    <mergeCell ref="B53:C53"/>
    <mergeCell ref="A54:D54"/>
    <mergeCell ref="B47:D47"/>
    <mergeCell ref="A48:H48"/>
    <mergeCell ref="A49:J49"/>
    <mergeCell ref="B50:C50"/>
    <mergeCell ref="B51:C51"/>
    <mergeCell ref="B52:C52"/>
  </mergeCells>
  <hyperlinks>
    <hyperlink ref="B57" r:id="rId1" xr:uid="{F1CA023B-E672-4A18-9D07-9FDCAEA36967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Z1000"/>
  <sheetViews>
    <sheetView workbookViewId="0">
      <selection activeCell="E20" sqref="E20:H20"/>
    </sheetView>
  </sheetViews>
  <sheetFormatPr defaultColWidth="12.625" defaultRowHeight="15" customHeight="1"/>
  <cols>
    <col min="1" max="1" width="39.125" customWidth="1"/>
    <col min="2" max="2" width="51.25" customWidth="1"/>
    <col min="3" max="3" width="4.75" customWidth="1"/>
    <col min="4" max="4" width="6.125" customWidth="1"/>
    <col min="5" max="8" width="9.25" customWidth="1"/>
    <col min="9" max="9" width="12.875" customWidth="1"/>
    <col min="10" max="10" width="48.625" customWidth="1"/>
    <col min="11" max="26" width="8.875" customWidth="1"/>
  </cols>
  <sheetData>
    <row r="1" spans="1:26" ht="41.25" customHeight="1">
      <c r="A1" s="324" t="s">
        <v>178</v>
      </c>
      <c r="B1" s="260"/>
      <c r="C1" s="260"/>
      <c r="D1" s="260"/>
      <c r="E1" s="260"/>
      <c r="F1" s="260"/>
      <c r="G1" s="325"/>
      <c r="H1" s="75"/>
      <c r="I1" s="76"/>
      <c r="J1" s="76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ht="33.6" customHeight="1">
      <c r="A2" s="139" t="s">
        <v>83</v>
      </c>
      <c r="B2" s="310" t="s">
        <v>106</v>
      </c>
      <c r="C2" s="311"/>
      <c r="D2" s="312"/>
      <c r="E2" s="3">
        <v>2023</v>
      </c>
      <c r="F2" s="3">
        <v>2024</v>
      </c>
      <c r="G2" s="3">
        <v>2025</v>
      </c>
      <c r="H2" s="3">
        <v>2026</v>
      </c>
      <c r="I2" s="4" t="s">
        <v>179</v>
      </c>
      <c r="J2" s="4" t="s">
        <v>225</v>
      </c>
      <c r="K2" s="78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24" customHeight="1">
      <c r="A3" s="6" t="s">
        <v>86</v>
      </c>
      <c r="B3" s="269" t="s">
        <v>107</v>
      </c>
      <c r="C3" s="245"/>
      <c r="D3" s="81"/>
      <c r="E3" s="82"/>
      <c r="F3" s="83">
        <f t="shared" ref="F3:H3" si="0">E3+E3*$D$3</f>
        <v>0</v>
      </c>
      <c r="G3" s="83">
        <f t="shared" si="0"/>
        <v>0</v>
      </c>
      <c r="H3" s="83">
        <f t="shared" si="0"/>
        <v>0</v>
      </c>
      <c r="I3" s="270"/>
      <c r="J3" s="271" t="s">
        <v>269</v>
      </c>
      <c r="K3" s="84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 ht="14.25">
      <c r="A4" s="80" t="s">
        <v>134</v>
      </c>
      <c r="B4" s="315" t="s">
        <v>132</v>
      </c>
      <c r="C4" s="219"/>
      <c r="D4" s="81"/>
      <c r="E4" s="83">
        <f t="shared" ref="E4:H4" si="1">E3*$D$4</f>
        <v>0</v>
      </c>
      <c r="F4" s="83">
        <f t="shared" si="1"/>
        <v>0</v>
      </c>
      <c r="G4" s="83">
        <f t="shared" si="1"/>
        <v>0</v>
      </c>
      <c r="H4" s="83">
        <f t="shared" si="1"/>
        <v>0</v>
      </c>
      <c r="I4" s="229"/>
      <c r="J4" s="229"/>
      <c r="K4" s="84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24">
      <c r="A5" s="11" t="s">
        <v>133</v>
      </c>
      <c r="B5" s="273" t="s">
        <v>198</v>
      </c>
      <c r="C5" s="219"/>
      <c r="D5" s="85"/>
      <c r="E5" s="86">
        <f t="shared" ref="E5:H5" si="2">E4*$D$5</f>
        <v>0</v>
      </c>
      <c r="F5" s="86">
        <f t="shared" si="2"/>
        <v>0</v>
      </c>
      <c r="G5" s="86">
        <f t="shared" si="2"/>
        <v>0</v>
      </c>
      <c r="H5" s="86">
        <f t="shared" si="2"/>
        <v>0</v>
      </c>
      <c r="I5" s="229"/>
      <c r="J5" s="229"/>
      <c r="K5" s="84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ht="14.1" customHeight="1">
      <c r="A6" s="328" t="s">
        <v>135</v>
      </c>
      <c r="B6" s="318" t="s">
        <v>194</v>
      </c>
      <c r="C6" s="319"/>
      <c r="D6" s="326"/>
      <c r="E6" s="83">
        <f t="shared" ref="E6:H6" si="3">E5*E7</f>
        <v>0</v>
      </c>
      <c r="F6" s="83">
        <f t="shared" si="3"/>
        <v>0</v>
      </c>
      <c r="G6" s="83">
        <f t="shared" si="3"/>
        <v>0</v>
      </c>
      <c r="H6" s="83">
        <f t="shared" si="3"/>
        <v>0</v>
      </c>
      <c r="I6" s="229"/>
      <c r="J6" s="229"/>
      <c r="K6" s="84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ht="25.5" customHeight="1">
      <c r="A7" s="329"/>
      <c r="B7" s="319"/>
      <c r="C7" s="319"/>
      <c r="D7" s="230"/>
      <c r="E7" s="81"/>
      <c r="F7" s="87">
        <f t="shared" ref="F7:H7" si="4">E7+$D$6</f>
        <v>0</v>
      </c>
      <c r="G7" s="87">
        <f t="shared" si="4"/>
        <v>0</v>
      </c>
      <c r="H7" s="87">
        <f t="shared" si="4"/>
        <v>0</v>
      </c>
      <c r="I7" s="230"/>
      <c r="J7" s="230"/>
      <c r="K7" s="84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ht="14.25">
      <c r="A8" s="327"/>
      <c r="B8" s="222"/>
      <c r="C8" s="222"/>
      <c r="D8" s="222"/>
      <c r="E8" s="222"/>
      <c r="F8" s="222"/>
      <c r="G8" s="222"/>
      <c r="H8" s="219"/>
      <c r="I8" s="18"/>
      <c r="J8" s="19"/>
      <c r="K8" s="84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ht="16.5" customHeight="1">
      <c r="A9" s="306" t="s">
        <v>136</v>
      </c>
      <c r="B9" s="277" t="s">
        <v>195</v>
      </c>
      <c r="C9" s="243"/>
      <c r="D9" s="330"/>
      <c r="E9" s="86">
        <f t="shared" ref="E9:H9" si="5">E$6*E10</f>
        <v>0</v>
      </c>
      <c r="F9" s="86">
        <f t="shared" si="5"/>
        <v>0</v>
      </c>
      <c r="G9" s="86">
        <f t="shared" si="5"/>
        <v>0</v>
      </c>
      <c r="H9" s="86">
        <f t="shared" si="5"/>
        <v>0</v>
      </c>
      <c r="I9" s="321" t="s">
        <v>1</v>
      </c>
      <c r="J9" s="236" t="s">
        <v>268</v>
      </c>
      <c r="K9" s="84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ht="16.5" customHeight="1">
      <c r="A10" s="230"/>
      <c r="B10" s="244"/>
      <c r="C10" s="245"/>
      <c r="D10" s="230"/>
      <c r="E10" s="88"/>
      <c r="F10" s="89">
        <f t="shared" ref="F10:H10" si="6">E10+$D$9</f>
        <v>0</v>
      </c>
      <c r="G10" s="89">
        <f t="shared" si="6"/>
        <v>0</v>
      </c>
      <c r="H10" s="89">
        <f t="shared" si="6"/>
        <v>0</v>
      </c>
      <c r="I10" s="230"/>
      <c r="J10" s="230"/>
      <c r="K10" s="84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ht="14.25">
      <c r="A11" s="257"/>
      <c r="B11" s="222"/>
      <c r="C11" s="222"/>
      <c r="D11" s="222"/>
      <c r="E11" s="222"/>
      <c r="F11" s="222"/>
      <c r="G11" s="222"/>
      <c r="H11" s="219"/>
      <c r="I11" s="18"/>
      <c r="J11" s="19"/>
      <c r="K11" s="84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ht="15.75" customHeight="1">
      <c r="A12" s="223" t="s">
        <v>84</v>
      </c>
      <c r="B12" s="222"/>
      <c r="C12" s="222"/>
      <c r="D12" s="222"/>
      <c r="E12" s="222"/>
      <c r="F12" s="222"/>
      <c r="G12" s="222"/>
      <c r="H12" s="222"/>
      <c r="I12" s="222"/>
      <c r="J12" s="219"/>
      <c r="K12" s="84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ht="14.1" customHeight="1">
      <c r="A13" s="263" t="s">
        <v>85</v>
      </c>
      <c r="B13" s="253" t="s">
        <v>110</v>
      </c>
      <c r="C13" s="243"/>
      <c r="D13" s="25" t="s">
        <v>2</v>
      </c>
      <c r="E13" s="26">
        <v>0</v>
      </c>
      <c r="F13" s="26">
        <v>0</v>
      </c>
      <c r="G13" s="26">
        <v>0</v>
      </c>
      <c r="H13" s="27">
        <v>0</v>
      </c>
      <c r="I13" s="321" t="s">
        <v>3</v>
      </c>
      <c r="J13" s="240" t="s">
        <v>123</v>
      </c>
      <c r="K13" s="84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ht="24.75" customHeight="1">
      <c r="A14" s="254"/>
      <c r="B14" s="244"/>
      <c r="C14" s="245"/>
      <c r="D14" s="28" t="s">
        <v>4</v>
      </c>
      <c r="E14" s="16" t="str">
        <f>IF(E13=0,"0%",+E13/E9)</f>
        <v>0%</v>
      </c>
      <c r="F14" s="16" t="str">
        <f t="shared" ref="F14:H14" si="7">IF(F13=0,"0%",+F13/F9)</f>
        <v>0%</v>
      </c>
      <c r="G14" s="16" t="str">
        <f t="shared" si="7"/>
        <v>0%</v>
      </c>
      <c r="H14" s="16" t="str">
        <f t="shared" si="7"/>
        <v>0%</v>
      </c>
      <c r="I14" s="230"/>
      <c r="J14" s="230"/>
      <c r="K14" s="84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ht="45">
      <c r="A15" s="30" t="s">
        <v>90</v>
      </c>
      <c r="B15" s="218" t="s">
        <v>111</v>
      </c>
      <c r="C15" s="219"/>
      <c r="D15" s="12"/>
      <c r="E15" s="31">
        <f t="shared" ref="E15:H15" si="8">E9*$D$15</f>
        <v>0</v>
      </c>
      <c r="F15" s="31">
        <f t="shared" si="8"/>
        <v>0</v>
      </c>
      <c r="G15" s="31">
        <f t="shared" si="8"/>
        <v>0</v>
      </c>
      <c r="H15" s="31">
        <f t="shared" si="8"/>
        <v>0</v>
      </c>
      <c r="I15" s="46" t="s">
        <v>5</v>
      </c>
      <c r="J15" s="33" t="s">
        <v>124</v>
      </c>
      <c r="K15" s="84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ht="17.25" customHeight="1">
      <c r="A16" s="263" t="s">
        <v>91</v>
      </c>
      <c r="B16" s="253" t="s">
        <v>112</v>
      </c>
      <c r="C16" s="243"/>
      <c r="D16" s="34" t="s">
        <v>2</v>
      </c>
      <c r="E16" s="31">
        <f t="shared" ref="E16:H16" si="9">E13+E15</f>
        <v>0</v>
      </c>
      <c r="F16" s="31">
        <f t="shared" si="9"/>
        <v>0</v>
      </c>
      <c r="G16" s="31">
        <f t="shared" si="9"/>
        <v>0</v>
      </c>
      <c r="H16" s="31">
        <f t="shared" si="9"/>
        <v>0</v>
      </c>
      <c r="I16" s="321" t="s">
        <v>6</v>
      </c>
      <c r="J16" s="232"/>
      <c r="K16" s="84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ht="17.25" customHeight="1">
      <c r="A17" s="254"/>
      <c r="B17" s="244"/>
      <c r="C17" s="245"/>
      <c r="D17" s="28" t="s">
        <v>4</v>
      </c>
      <c r="E17" s="29" t="str">
        <f>IF(E16=0,"0%",+E16/E9)</f>
        <v>0%</v>
      </c>
      <c r="F17" s="29" t="str">
        <f t="shared" ref="F17:H17" si="10">IF(F16=0,"0%",+F16/F9)</f>
        <v>0%</v>
      </c>
      <c r="G17" s="29" t="str">
        <f t="shared" si="10"/>
        <v>0%</v>
      </c>
      <c r="H17" s="29" t="str">
        <f t="shared" si="10"/>
        <v>0%</v>
      </c>
      <c r="I17" s="230"/>
      <c r="J17" s="230"/>
      <c r="K17" s="84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ht="15" customHeight="1">
      <c r="A18" s="264" t="s">
        <v>137</v>
      </c>
      <c r="B18" s="223" t="s">
        <v>113</v>
      </c>
      <c r="C18" s="219"/>
      <c r="D18" s="36" t="s">
        <v>2</v>
      </c>
      <c r="E18" s="37">
        <f t="shared" ref="E18:H18" si="11">E9-E16</f>
        <v>0</v>
      </c>
      <c r="F18" s="37">
        <f t="shared" si="11"/>
        <v>0</v>
      </c>
      <c r="G18" s="37">
        <f t="shared" si="11"/>
        <v>0</v>
      </c>
      <c r="H18" s="37">
        <f t="shared" si="11"/>
        <v>0</v>
      </c>
      <c r="I18" s="323" t="s">
        <v>7</v>
      </c>
      <c r="J18" s="234"/>
      <c r="K18" s="84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ht="15" customHeight="1">
      <c r="A19" s="230"/>
      <c r="B19" s="223" t="s">
        <v>114</v>
      </c>
      <c r="C19" s="219"/>
      <c r="D19" s="36" t="s">
        <v>4</v>
      </c>
      <c r="E19" s="39" t="str">
        <f>IF(E18=0,"0%",+E18/E9)</f>
        <v>0%</v>
      </c>
      <c r="F19" s="39" t="str">
        <f t="shared" ref="F19:H19" si="12">IF(F18=0,"0%",+F18/F9)</f>
        <v>0%</v>
      </c>
      <c r="G19" s="39" t="str">
        <f t="shared" si="12"/>
        <v>0%</v>
      </c>
      <c r="H19" s="39" t="str">
        <f t="shared" si="12"/>
        <v>0%</v>
      </c>
      <c r="I19" s="230"/>
      <c r="J19" s="230"/>
      <c r="K19" s="84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ht="17.25" customHeight="1">
      <c r="A20" s="246" t="s">
        <v>92</v>
      </c>
      <c r="B20" s="277" t="s">
        <v>196</v>
      </c>
      <c r="C20" s="243"/>
      <c r="D20" s="34" t="s">
        <v>2</v>
      </c>
      <c r="E20" s="41"/>
      <c r="F20" s="41"/>
      <c r="G20" s="41"/>
      <c r="H20" s="41"/>
      <c r="I20" s="321" t="s">
        <v>8</v>
      </c>
      <c r="J20" s="235" t="s">
        <v>125</v>
      </c>
      <c r="K20" s="84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ht="17.25" customHeight="1">
      <c r="A21" s="229"/>
      <c r="B21" s="244"/>
      <c r="C21" s="245"/>
      <c r="D21" s="34" t="s">
        <v>4</v>
      </c>
      <c r="E21" s="29" t="str">
        <f>IF(E20=0,"0%",+E20/E9)</f>
        <v>0%</v>
      </c>
      <c r="F21" s="29" t="str">
        <f t="shared" ref="F21:H21" si="13">IF(F20=0,"0%",+F20/F9)</f>
        <v>0%</v>
      </c>
      <c r="G21" s="29" t="str">
        <f t="shared" si="13"/>
        <v>0%</v>
      </c>
      <c r="H21" s="29" t="str">
        <f t="shared" si="13"/>
        <v>0%</v>
      </c>
      <c r="I21" s="230"/>
      <c r="J21" s="229"/>
      <c r="K21" s="84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ht="17.25" customHeight="1">
      <c r="A22" s="229"/>
      <c r="B22" s="253" t="s">
        <v>197</v>
      </c>
      <c r="C22" s="243"/>
      <c r="D22" s="34" t="s">
        <v>2</v>
      </c>
      <c r="E22" s="31">
        <f t="shared" ref="E22:H22" si="14">E20+E16</f>
        <v>0</v>
      </c>
      <c r="F22" s="31">
        <f t="shared" si="14"/>
        <v>0</v>
      </c>
      <c r="G22" s="31">
        <f t="shared" si="14"/>
        <v>0</v>
      </c>
      <c r="H22" s="31">
        <f t="shared" si="14"/>
        <v>0</v>
      </c>
      <c r="I22" s="321" t="s">
        <v>9</v>
      </c>
      <c r="J22" s="229"/>
      <c r="K22" s="84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ht="17.25" customHeight="1">
      <c r="A23" s="229"/>
      <c r="B23" s="244"/>
      <c r="C23" s="245"/>
      <c r="D23" s="34" t="s">
        <v>4</v>
      </c>
      <c r="E23" s="29" t="str">
        <f>IF(E22=0,"0%",+E22/E9)</f>
        <v>0%</v>
      </c>
      <c r="F23" s="29" t="str">
        <f t="shared" ref="F23:H23" si="15">IF(F22=0,"0%",+F22/F9)</f>
        <v>0%</v>
      </c>
      <c r="G23" s="29" t="str">
        <f t="shared" si="15"/>
        <v>0%</v>
      </c>
      <c r="H23" s="29" t="str">
        <f t="shared" si="15"/>
        <v>0%</v>
      </c>
      <c r="I23" s="230"/>
      <c r="J23" s="230"/>
      <c r="K23" s="84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ht="21" customHeight="1">
      <c r="A24" s="229"/>
      <c r="B24" s="277" t="s">
        <v>201</v>
      </c>
      <c r="C24" s="243"/>
      <c r="D24" s="34" t="s">
        <v>2</v>
      </c>
      <c r="E24" s="31">
        <f t="shared" ref="E24:H24" si="16">E9-E22</f>
        <v>0</v>
      </c>
      <c r="F24" s="31">
        <f t="shared" si="16"/>
        <v>0</v>
      </c>
      <c r="G24" s="31">
        <f t="shared" si="16"/>
        <v>0</v>
      </c>
      <c r="H24" s="31">
        <f t="shared" si="16"/>
        <v>0</v>
      </c>
      <c r="I24" s="321" t="s">
        <v>10</v>
      </c>
      <c r="J24" s="338" t="s">
        <v>205</v>
      </c>
      <c r="K24" s="84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21" customHeight="1">
      <c r="A25" s="230"/>
      <c r="B25" s="244"/>
      <c r="C25" s="245"/>
      <c r="D25" s="34" t="s">
        <v>4</v>
      </c>
      <c r="E25" s="29" t="str">
        <f>IF(E24=0,"0%",+E24/E9)</f>
        <v>0%</v>
      </c>
      <c r="F25" s="29" t="str">
        <f t="shared" ref="F25:H25" si="17">IF(F24=0,"0%",+F24/F9)</f>
        <v>0%</v>
      </c>
      <c r="G25" s="29" t="str">
        <f t="shared" si="17"/>
        <v>0%</v>
      </c>
      <c r="H25" s="29" t="str">
        <f t="shared" si="17"/>
        <v>0%</v>
      </c>
      <c r="I25" s="230"/>
      <c r="J25" s="230"/>
      <c r="K25" s="84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ht="14.25">
      <c r="A26" s="322"/>
      <c r="B26" s="222"/>
      <c r="C26" s="222"/>
      <c r="D26" s="222"/>
      <c r="E26" s="222"/>
      <c r="F26" s="222"/>
      <c r="G26" s="222"/>
      <c r="H26" s="219"/>
      <c r="I26" s="18"/>
      <c r="J26" s="19"/>
      <c r="K26" s="84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14.25">
      <c r="A27" s="223" t="s">
        <v>93</v>
      </c>
      <c r="B27" s="222"/>
      <c r="C27" s="222"/>
      <c r="D27" s="222"/>
      <c r="E27" s="222"/>
      <c r="F27" s="222"/>
      <c r="G27" s="222"/>
      <c r="H27" s="222"/>
      <c r="I27" s="222"/>
      <c r="J27" s="219"/>
      <c r="K27" s="84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ht="23.25" customHeight="1">
      <c r="A28" s="141" t="s">
        <v>145</v>
      </c>
      <c r="B28" s="25" t="s">
        <v>143</v>
      </c>
      <c r="C28" s="90">
        <v>1</v>
      </c>
      <c r="D28" s="91">
        <v>2</v>
      </c>
      <c r="E28" s="45">
        <f t="shared" ref="E28:H28" si="18">E20*$C28*$D28</f>
        <v>0</v>
      </c>
      <c r="F28" s="45">
        <f t="shared" si="18"/>
        <v>0</v>
      </c>
      <c r="G28" s="45">
        <f t="shared" si="18"/>
        <v>0</v>
      </c>
      <c r="H28" s="45">
        <f t="shared" si="18"/>
        <v>0</v>
      </c>
      <c r="I28" s="46"/>
      <c r="J28" s="228" t="s">
        <v>126</v>
      </c>
      <c r="K28" s="84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ht="23.25" customHeight="1">
      <c r="A29" s="246" t="s">
        <v>138</v>
      </c>
      <c r="B29" s="25" t="s">
        <v>192</v>
      </c>
      <c r="C29" s="90">
        <v>0.1</v>
      </c>
      <c r="D29" s="91">
        <v>5</v>
      </c>
      <c r="E29" s="45">
        <f t="shared" ref="E29:H29" si="19">E20*$C29*$D29</f>
        <v>0</v>
      </c>
      <c r="F29" s="45">
        <f t="shared" si="19"/>
        <v>0</v>
      </c>
      <c r="G29" s="45">
        <f t="shared" si="19"/>
        <v>0</v>
      </c>
      <c r="H29" s="45">
        <f t="shared" si="19"/>
        <v>0</v>
      </c>
      <c r="I29" s="46"/>
      <c r="J29" s="229"/>
      <c r="K29" s="84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ht="23.25" customHeight="1">
      <c r="A30" s="230"/>
      <c r="B30" s="25" t="s">
        <v>144</v>
      </c>
      <c r="C30" s="90">
        <v>0.9</v>
      </c>
      <c r="D30" s="91">
        <v>10</v>
      </c>
      <c r="E30" s="45">
        <f t="shared" ref="E30:H30" si="20">E20*$C30*$D30</f>
        <v>0</v>
      </c>
      <c r="F30" s="45">
        <f t="shared" si="20"/>
        <v>0</v>
      </c>
      <c r="G30" s="45">
        <f t="shared" si="20"/>
        <v>0</v>
      </c>
      <c r="H30" s="45">
        <f t="shared" si="20"/>
        <v>0</v>
      </c>
      <c r="I30" s="46"/>
      <c r="J30" s="229"/>
      <c r="K30" s="84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ht="36">
      <c r="A31" s="34" t="s">
        <v>139</v>
      </c>
      <c r="B31" s="218" t="s">
        <v>13</v>
      </c>
      <c r="C31" s="222"/>
      <c r="D31" s="219"/>
      <c r="E31" s="13">
        <f t="shared" ref="E31:H31" si="21">E28</f>
        <v>0</v>
      </c>
      <c r="F31" s="13">
        <f t="shared" si="21"/>
        <v>0</v>
      </c>
      <c r="G31" s="13">
        <f t="shared" si="21"/>
        <v>0</v>
      </c>
      <c r="H31" s="13">
        <f t="shared" si="21"/>
        <v>0</v>
      </c>
      <c r="I31" s="46"/>
      <c r="J31" s="230"/>
      <c r="K31" s="84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ht="24">
      <c r="A32" s="34" t="s">
        <v>140</v>
      </c>
      <c r="B32" s="218" t="s">
        <v>14</v>
      </c>
      <c r="C32" s="222"/>
      <c r="D32" s="219"/>
      <c r="E32" s="13">
        <f t="shared" ref="E32:H32" si="22">E29+E30</f>
        <v>0</v>
      </c>
      <c r="F32" s="13">
        <f t="shared" si="22"/>
        <v>0</v>
      </c>
      <c r="G32" s="13">
        <f t="shared" si="22"/>
        <v>0</v>
      </c>
      <c r="H32" s="13">
        <f t="shared" si="22"/>
        <v>0</v>
      </c>
      <c r="I32" s="46"/>
      <c r="J32" s="92"/>
      <c r="K32" s="84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ht="8.25" customHeight="1">
      <c r="A33" s="93"/>
      <c r="B33" s="93"/>
      <c r="C33" s="93"/>
      <c r="D33" s="93"/>
      <c r="E33" s="93"/>
      <c r="F33" s="93"/>
      <c r="G33" s="93"/>
      <c r="H33" s="93"/>
      <c r="I33" s="18"/>
      <c r="J33" s="19"/>
      <c r="K33" s="84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>
      <c r="A34" s="246" t="s">
        <v>146</v>
      </c>
      <c r="B34" s="218" t="s">
        <v>168</v>
      </c>
      <c r="C34" s="219"/>
      <c r="D34" s="52">
        <v>0.05</v>
      </c>
      <c r="E34" s="13">
        <f t="shared" ref="E34:H34" si="23">E31+(E31*$D$34)</f>
        <v>0</v>
      </c>
      <c r="F34" s="13">
        <f t="shared" si="23"/>
        <v>0</v>
      </c>
      <c r="G34" s="13">
        <f t="shared" si="23"/>
        <v>0</v>
      </c>
      <c r="H34" s="13">
        <f t="shared" si="23"/>
        <v>0</v>
      </c>
      <c r="I34" s="46"/>
      <c r="J34" s="240" t="s">
        <v>172</v>
      </c>
      <c r="K34" s="84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>
      <c r="A35" s="230"/>
      <c r="B35" s="218" t="s">
        <v>169</v>
      </c>
      <c r="C35" s="219"/>
      <c r="D35" s="52">
        <v>0.05</v>
      </c>
      <c r="E35" s="13">
        <f t="shared" ref="E35:H35" si="24">E32+(E32*$D$35)</f>
        <v>0</v>
      </c>
      <c r="F35" s="13">
        <f t="shared" si="24"/>
        <v>0</v>
      </c>
      <c r="G35" s="13">
        <f t="shared" si="24"/>
        <v>0</v>
      </c>
      <c r="H35" s="13">
        <f t="shared" si="24"/>
        <v>0</v>
      </c>
      <c r="I35" s="46"/>
      <c r="J35" s="230"/>
      <c r="K35" s="84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ht="26.25" customHeight="1">
      <c r="A36" s="241" t="s">
        <v>147</v>
      </c>
      <c r="B36" s="218" t="s">
        <v>148</v>
      </c>
      <c r="C36" s="219"/>
      <c r="D36" s="54">
        <v>0.25</v>
      </c>
      <c r="E36" s="13">
        <f t="shared" ref="E36:F36" si="25">E34*$D$36</f>
        <v>0</v>
      </c>
      <c r="F36" s="13">
        <f t="shared" si="25"/>
        <v>0</v>
      </c>
      <c r="G36" s="55">
        <f>(G34*$D$36)-(G34*$D$36)</f>
        <v>0</v>
      </c>
      <c r="H36" s="55">
        <f>(H34*$D$36)-(H34*$D$36)</f>
        <v>0</v>
      </c>
      <c r="I36" s="46"/>
      <c r="J36" s="240" t="s">
        <v>227</v>
      </c>
      <c r="K36" s="84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ht="26.25" customHeight="1">
      <c r="A37" s="230"/>
      <c r="B37" s="218" t="s">
        <v>170</v>
      </c>
      <c r="C37" s="219"/>
      <c r="D37" s="54">
        <v>0.25</v>
      </c>
      <c r="E37" s="13">
        <f t="shared" ref="E37:F37" si="26">E35*$D$37</f>
        <v>0</v>
      </c>
      <c r="F37" s="13">
        <f t="shared" si="26"/>
        <v>0</v>
      </c>
      <c r="G37" s="55">
        <f>(G35*$D$37)-(G35*$D$37)</f>
        <v>0</v>
      </c>
      <c r="H37" s="55">
        <f>(H35*$D$37)-(H35*$D$37)</f>
        <v>0</v>
      </c>
      <c r="I37" s="46"/>
      <c r="J37" s="230"/>
      <c r="K37" s="84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ht="15.75" customHeight="1">
      <c r="A38" s="255" t="s">
        <v>152</v>
      </c>
      <c r="B38" s="223" t="s">
        <v>150</v>
      </c>
      <c r="C38" s="222"/>
      <c r="D38" s="219"/>
      <c r="E38" s="56">
        <f t="shared" ref="E38:H38" si="27">E34+E36</f>
        <v>0</v>
      </c>
      <c r="F38" s="56">
        <f t="shared" si="27"/>
        <v>0</v>
      </c>
      <c r="G38" s="56">
        <f t="shared" si="27"/>
        <v>0</v>
      </c>
      <c r="H38" s="56">
        <f t="shared" si="27"/>
        <v>0</v>
      </c>
      <c r="I38" s="58"/>
      <c r="J38" s="275" t="s">
        <v>128</v>
      </c>
      <c r="K38" s="84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ht="15.75" customHeight="1">
      <c r="A39" s="230"/>
      <c r="B39" s="223" t="s">
        <v>149</v>
      </c>
      <c r="C39" s="219"/>
      <c r="D39" s="61">
        <v>100</v>
      </c>
      <c r="E39" s="56">
        <f t="shared" ref="E39:H39" si="28">E38/$D$39</f>
        <v>0</v>
      </c>
      <c r="F39" s="56">
        <f t="shared" si="28"/>
        <v>0</v>
      </c>
      <c r="G39" s="56">
        <f t="shared" si="28"/>
        <v>0</v>
      </c>
      <c r="H39" s="56">
        <f t="shared" si="28"/>
        <v>0</v>
      </c>
      <c r="I39" s="58"/>
      <c r="J39" s="230"/>
      <c r="K39" s="84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ht="15.75" customHeight="1">
      <c r="A40" s="255" t="s">
        <v>153</v>
      </c>
      <c r="B40" s="284" t="s">
        <v>151</v>
      </c>
      <c r="C40" s="222"/>
      <c r="D40" s="219"/>
      <c r="E40" s="56">
        <f t="shared" ref="E40:H40" si="29">E35+E37</f>
        <v>0</v>
      </c>
      <c r="F40" s="56">
        <f t="shared" si="29"/>
        <v>0</v>
      </c>
      <c r="G40" s="56">
        <f t="shared" si="29"/>
        <v>0</v>
      </c>
      <c r="H40" s="56">
        <f t="shared" si="29"/>
        <v>0</v>
      </c>
      <c r="I40" s="94"/>
      <c r="J40" s="275" t="s">
        <v>128</v>
      </c>
      <c r="K40" s="84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ht="15.75" customHeight="1">
      <c r="A41" s="230"/>
      <c r="B41" s="95" t="s">
        <v>171</v>
      </c>
      <c r="C41" s="95">
        <v>10</v>
      </c>
      <c r="D41" s="61">
        <v>10</v>
      </c>
      <c r="E41" s="56">
        <f t="shared" ref="E41:H41" si="30">E40/$C$41/$D$41</f>
        <v>0</v>
      </c>
      <c r="F41" s="56">
        <f t="shared" si="30"/>
        <v>0</v>
      </c>
      <c r="G41" s="56">
        <f t="shared" si="30"/>
        <v>0</v>
      </c>
      <c r="H41" s="56">
        <f t="shared" si="30"/>
        <v>0</v>
      </c>
      <c r="I41" s="94"/>
      <c r="J41" s="230"/>
      <c r="K41" s="84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ht="14.25">
      <c r="A42" s="322"/>
      <c r="B42" s="222"/>
      <c r="C42" s="222"/>
      <c r="D42" s="222"/>
      <c r="E42" s="222"/>
      <c r="F42" s="222"/>
      <c r="G42" s="222"/>
      <c r="H42" s="219"/>
      <c r="I42" s="18"/>
      <c r="J42" s="19"/>
      <c r="K42" s="84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ht="14.25">
      <c r="A43" s="284" t="s">
        <v>99</v>
      </c>
      <c r="B43" s="222"/>
      <c r="C43" s="222"/>
      <c r="D43" s="222"/>
      <c r="E43" s="222"/>
      <c r="F43" s="222"/>
      <c r="G43" s="222"/>
      <c r="H43" s="222"/>
      <c r="I43" s="222"/>
      <c r="J43" s="219"/>
      <c r="K43" s="84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ht="24.6" customHeight="1">
      <c r="A44" s="246" t="s">
        <v>154</v>
      </c>
      <c r="B44" s="218" t="s">
        <v>158</v>
      </c>
      <c r="C44" s="219"/>
      <c r="D44" s="63">
        <v>8.31</v>
      </c>
      <c r="E44" s="64">
        <f t="shared" ref="E44:H44" si="31">E39*$D$44</f>
        <v>0</v>
      </c>
      <c r="F44" s="64">
        <f t="shared" si="31"/>
        <v>0</v>
      </c>
      <c r="G44" s="64">
        <f t="shared" si="31"/>
        <v>0</v>
      </c>
      <c r="H44" s="64">
        <f t="shared" si="31"/>
        <v>0</v>
      </c>
      <c r="I44" s="46"/>
      <c r="J44" s="240" t="s">
        <v>174</v>
      </c>
      <c r="K44" s="84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ht="38.25" customHeight="1">
      <c r="A45" s="230"/>
      <c r="B45" s="218" t="s">
        <v>160</v>
      </c>
      <c r="C45" s="219"/>
      <c r="D45" s="63">
        <v>1.38</v>
      </c>
      <c r="E45" s="64">
        <f t="shared" ref="E45:H45" si="32">E41*$D$45</f>
        <v>0</v>
      </c>
      <c r="F45" s="64">
        <f t="shared" si="32"/>
        <v>0</v>
      </c>
      <c r="G45" s="64">
        <f t="shared" si="32"/>
        <v>0</v>
      </c>
      <c r="H45" s="64">
        <f t="shared" si="32"/>
        <v>0</v>
      </c>
      <c r="I45" s="46"/>
      <c r="J45" s="230"/>
      <c r="K45" s="84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ht="22.5" customHeight="1">
      <c r="A46" s="246" t="s">
        <v>155</v>
      </c>
      <c r="B46" s="218" t="s">
        <v>159</v>
      </c>
      <c r="C46" s="219"/>
      <c r="D46" s="12">
        <v>0.25</v>
      </c>
      <c r="E46" s="64">
        <f t="shared" ref="E46:H46" si="33">E44*$D$46</f>
        <v>0</v>
      </c>
      <c r="F46" s="64">
        <f t="shared" si="33"/>
        <v>0</v>
      </c>
      <c r="G46" s="64">
        <f t="shared" si="33"/>
        <v>0</v>
      </c>
      <c r="H46" s="64">
        <f t="shared" si="33"/>
        <v>0</v>
      </c>
      <c r="I46" s="46"/>
      <c r="J46" s="240" t="s">
        <v>175</v>
      </c>
      <c r="K46" s="84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ht="22.5" customHeight="1">
      <c r="A47" s="230"/>
      <c r="B47" s="218" t="s">
        <v>161</v>
      </c>
      <c r="C47" s="219"/>
      <c r="D47" s="12">
        <v>0.25</v>
      </c>
      <c r="E47" s="64">
        <f t="shared" ref="E47:H47" si="34">E45*$D$47</f>
        <v>0</v>
      </c>
      <c r="F47" s="64">
        <f t="shared" si="34"/>
        <v>0</v>
      </c>
      <c r="G47" s="64">
        <f t="shared" si="34"/>
        <v>0</v>
      </c>
      <c r="H47" s="64">
        <f t="shared" si="34"/>
        <v>0</v>
      </c>
      <c r="I47" s="46"/>
      <c r="J47" s="230"/>
      <c r="K47" s="84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ht="22.5" customHeight="1">
      <c r="A48" s="246" t="s">
        <v>156</v>
      </c>
      <c r="B48" s="218" t="s">
        <v>165</v>
      </c>
      <c r="C48" s="219"/>
      <c r="D48" s="54">
        <v>0.08</v>
      </c>
      <c r="E48" s="64">
        <f t="shared" ref="E48:H48" si="35">E44*$D$48</f>
        <v>0</v>
      </c>
      <c r="F48" s="64">
        <f t="shared" si="35"/>
        <v>0</v>
      </c>
      <c r="G48" s="64">
        <f t="shared" si="35"/>
        <v>0</v>
      </c>
      <c r="H48" s="64">
        <f t="shared" si="35"/>
        <v>0</v>
      </c>
      <c r="I48" s="46"/>
      <c r="J48" s="240" t="s">
        <v>176</v>
      </c>
      <c r="K48" s="84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ht="24.75" customHeight="1">
      <c r="A49" s="230"/>
      <c r="B49" s="218" t="s">
        <v>164</v>
      </c>
      <c r="C49" s="219"/>
      <c r="D49" s="54">
        <v>0.08</v>
      </c>
      <c r="E49" s="64">
        <f t="shared" ref="E49:H49" si="36">E45*$D$49</f>
        <v>0</v>
      </c>
      <c r="F49" s="64">
        <f t="shared" si="36"/>
        <v>0</v>
      </c>
      <c r="G49" s="64">
        <f t="shared" si="36"/>
        <v>0</v>
      </c>
      <c r="H49" s="64">
        <f t="shared" si="36"/>
        <v>0</v>
      </c>
      <c r="I49" s="46"/>
      <c r="J49" s="230"/>
      <c r="K49" s="84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ht="25.5" customHeight="1">
      <c r="A50" s="246" t="s">
        <v>157</v>
      </c>
      <c r="B50" s="220" t="s">
        <v>163</v>
      </c>
      <c r="C50" s="219"/>
      <c r="D50" s="54">
        <v>0.15</v>
      </c>
      <c r="E50" s="64">
        <f t="shared" ref="E50:H50" si="37">E44*$D$50</f>
        <v>0</v>
      </c>
      <c r="F50" s="64">
        <f t="shared" si="37"/>
        <v>0</v>
      </c>
      <c r="G50" s="64">
        <f t="shared" si="37"/>
        <v>0</v>
      </c>
      <c r="H50" s="64">
        <f t="shared" si="37"/>
        <v>0</v>
      </c>
      <c r="I50" s="46"/>
      <c r="J50" s="240" t="s">
        <v>177</v>
      </c>
      <c r="K50" s="84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ht="33.75" customHeight="1">
      <c r="A51" s="230"/>
      <c r="B51" s="220" t="s">
        <v>162</v>
      </c>
      <c r="C51" s="219"/>
      <c r="D51" s="54">
        <v>0.15</v>
      </c>
      <c r="E51" s="64">
        <f t="shared" ref="E51:H51" si="38">E45*$D$51</f>
        <v>0</v>
      </c>
      <c r="F51" s="64">
        <f t="shared" si="38"/>
        <v>0</v>
      </c>
      <c r="G51" s="64">
        <f t="shared" si="38"/>
        <v>0</v>
      </c>
      <c r="H51" s="64">
        <f t="shared" si="38"/>
        <v>0</v>
      </c>
      <c r="I51" s="46"/>
      <c r="J51" s="230"/>
      <c r="K51" s="84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ht="17.25" customHeight="1">
      <c r="A52" s="221" t="s">
        <v>166</v>
      </c>
      <c r="B52" s="222"/>
      <c r="C52" s="222"/>
      <c r="D52" s="219"/>
      <c r="E52" s="64">
        <f t="shared" ref="E52:H52" si="39">E44+E46+E48+E50</f>
        <v>0</v>
      </c>
      <c r="F52" s="64">
        <f t="shared" si="39"/>
        <v>0</v>
      </c>
      <c r="G52" s="64">
        <f t="shared" si="39"/>
        <v>0</v>
      </c>
      <c r="H52" s="64">
        <f t="shared" si="39"/>
        <v>0</v>
      </c>
      <c r="I52" s="46"/>
      <c r="J52" s="69"/>
      <c r="K52" s="84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ht="17.25" customHeight="1">
      <c r="A53" s="221" t="s">
        <v>167</v>
      </c>
      <c r="B53" s="222"/>
      <c r="C53" s="222"/>
      <c r="D53" s="219"/>
      <c r="E53" s="64">
        <f t="shared" ref="E53:H53" si="40">E45+E47+E49+E51</f>
        <v>0</v>
      </c>
      <c r="F53" s="64">
        <f t="shared" si="40"/>
        <v>0</v>
      </c>
      <c r="G53" s="64">
        <f t="shared" si="40"/>
        <v>0</v>
      </c>
      <c r="H53" s="64">
        <f t="shared" si="40"/>
        <v>0</v>
      </c>
      <c r="I53" s="46"/>
      <c r="J53" s="96"/>
      <c r="K53" s="84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ht="17.25" customHeight="1">
      <c r="A54" s="221" t="s">
        <v>206</v>
      </c>
      <c r="B54" s="222"/>
      <c r="C54" s="222"/>
      <c r="D54" s="219"/>
      <c r="E54" s="66">
        <f t="shared" ref="E54:H54" si="41">E52+E53</f>
        <v>0</v>
      </c>
      <c r="F54" s="66">
        <f t="shared" si="41"/>
        <v>0</v>
      </c>
      <c r="G54" s="66">
        <f t="shared" si="41"/>
        <v>0</v>
      </c>
      <c r="H54" s="66">
        <f t="shared" si="41"/>
        <v>0</v>
      </c>
      <c r="I54" s="58"/>
      <c r="J54" s="97"/>
      <c r="K54" s="84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ht="17.25" customHeight="1">
      <c r="A55" s="259"/>
      <c r="B55" s="260"/>
      <c r="C55" s="260"/>
      <c r="D55" s="260"/>
      <c r="E55" s="260"/>
      <c r="F55" s="260"/>
      <c r="G55" s="260"/>
      <c r="H55" s="260"/>
      <c r="I55" s="260"/>
      <c r="J55" s="261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4.25">
      <c r="A56" s="244"/>
      <c r="B56" s="262"/>
      <c r="C56" s="262"/>
      <c r="D56" s="262"/>
      <c r="E56" s="262"/>
      <c r="F56" s="262"/>
      <c r="G56" s="262"/>
      <c r="H56" s="262"/>
      <c r="I56" s="262"/>
      <c r="J56" s="245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ht="14.25">
      <c r="A57" s="223" t="s">
        <v>202</v>
      </c>
      <c r="B57" s="222"/>
      <c r="C57" s="222"/>
      <c r="D57" s="222"/>
      <c r="E57" s="222"/>
      <c r="F57" s="222"/>
      <c r="G57" s="222"/>
      <c r="H57" s="222"/>
      <c r="I57" s="222"/>
      <c r="J57" s="219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ht="36">
      <c r="A58" s="34" t="s">
        <v>250</v>
      </c>
      <c r="B58" s="25" t="s">
        <v>251</v>
      </c>
      <c r="C58" s="90">
        <v>1</v>
      </c>
      <c r="D58" s="91">
        <v>2</v>
      </c>
      <c r="E58" s="45">
        <f t="shared" ref="E58:H58" si="42">E24*$C58*$D58</f>
        <v>0</v>
      </c>
      <c r="F58" s="45">
        <f t="shared" si="42"/>
        <v>0</v>
      </c>
      <c r="G58" s="45">
        <f t="shared" si="42"/>
        <v>0</v>
      </c>
      <c r="H58" s="45">
        <f t="shared" si="42"/>
        <v>0</v>
      </c>
      <c r="I58" s="46"/>
      <c r="J58" s="331" t="s">
        <v>203</v>
      </c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ht="24">
      <c r="A59" s="246" t="s">
        <v>254</v>
      </c>
      <c r="B59" s="25" t="s">
        <v>252</v>
      </c>
      <c r="C59" s="90">
        <v>0.1</v>
      </c>
      <c r="D59" s="91">
        <v>5</v>
      </c>
      <c r="E59" s="45">
        <f t="shared" ref="E59:H59" si="43">E24*$C59*$D59</f>
        <v>0</v>
      </c>
      <c r="F59" s="45">
        <f t="shared" si="43"/>
        <v>0</v>
      </c>
      <c r="G59" s="45">
        <f t="shared" si="43"/>
        <v>0</v>
      </c>
      <c r="H59" s="45">
        <f t="shared" si="43"/>
        <v>0</v>
      </c>
      <c r="I59" s="46"/>
      <c r="J59" s="229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ht="24">
      <c r="A60" s="230"/>
      <c r="B60" s="25" t="s">
        <v>253</v>
      </c>
      <c r="C60" s="90">
        <v>0.9</v>
      </c>
      <c r="D60" s="91">
        <v>10</v>
      </c>
      <c r="E60" s="45">
        <f t="shared" ref="E60:H60" si="44">E24*$C60*$D60</f>
        <v>0</v>
      </c>
      <c r="F60" s="45">
        <f t="shared" si="44"/>
        <v>0</v>
      </c>
      <c r="G60" s="45">
        <f t="shared" si="44"/>
        <v>0</v>
      </c>
      <c r="H60" s="45">
        <f t="shared" si="44"/>
        <v>0</v>
      </c>
      <c r="I60" s="46"/>
      <c r="J60" s="229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ht="36">
      <c r="A61" s="34" t="s">
        <v>139</v>
      </c>
      <c r="B61" s="218" t="s">
        <v>13</v>
      </c>
      <c r="C61" s="222"/>
      <c r="D61" s="219"/>
      <c r="E61" s="13">
        <f t="shared" ref="E61:H61" si="45">E58</f>
        <v>0</v>
      </c>
      <c r="F61" s="13">
        <f t="shared" si="45"/>
        <v>0</v>
      </c>
      <c r="G61" s="13">
        <f t="shared" si="45"/>
        <v>0</v>
      </c>
      <c r="H61" s="13">
        <f t="shared" si="45"/>
        <v>0</v>
      </c>
      <c r="I61" s="46"/>
      <c r="J61" s="230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ht="24">
      <c r="A62" s="34" t="s">
        <v>140</v>
      </c>
      <c r="B62" s="218" t="s">
        <v>14</v>
      </c>
      <c r="C62" s="222"/>
      <c r="D62" s="219"/>
      <c r="E62" s="13">
        <f t="shared" ref="E62:H62" si="46">E59+E60</f>
        <v>0</v>
      </c>
      <c r="F62" s="13">
        <f t="shared" si="46"/>
        <v>0</v>
      </c>
      <c r="G62" s="13">
        <f t="shared" si="46"/>
        <v>0</v>
      </c>
      <c r="H62" s="13">
        <f t="shared" si="46"/>
        <v>0</v>
      </c>
      <c r="I62" s="46"/>
      <c r="J62" s="92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ht="14.25">
      <c r="A63" s="93"/>
      <c r="B63" s="93"/>
      <c r="C63" s="93"/>
      <c r="D63" s="93"/>
      <c r="E63" s="93"/>
      <c r="F63" s="93"/>
      <c r="G63" s="93"/>
      <c r="H63" s="93"/>
      <c r="I63" s="18"/>
      <c r="J63" s="19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>
      <c r="A64" s="246" t="s">
        <v>255</v>
      </c>
      <c r="B64" s="218" t="s">
        <v>256</v>
      </c>
      <c r="C64" s="219"/>
      <c r="D64" s="52">
        <v>0.05</v>
      </c>
      <c r="E64" s="13">
        <f t="shared" ref="E64:H64" si="47">E61+(E61*$D$64)</f>
        <v>0</v>
      </c>
      <c r="F64" s="13">
        <f t="shared" si="47"/>
        <v>0</v>
      </c>
      <c r="G64" s="13">
        <f t="shared" si="47"/>
        <v>0</v>
      </c>
      <c r="H64" s="13">
        <f t="shared" si="47"/>
        <v>0</v>
      </c>
      <c r="I64" s="46"/>
      <c r="J64" s="33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>
      <c r="A65" s="230"/>
      <c r="B65" s="218" t="s">
        <v>257</v>
      </c>
      <c r="C65" s="219"/>
      <c r="D65" s="52">
        <v>0.05</v>
      </c>
      <c r="E65" s="13">
        <f t="shared" ref="E65:H65" si="48">E62+(E62*$D$65)</f>
        <v>0</v>
      </c>
      <c r="F65" s="13">
        <f t="shared" si="48"/>
        <v>0</v>
      </c>
      <c r="G65" s="13">
        <f t="shared" si="48"/>
        <v>0</v>
      </c>
      <c r="H65" s="13">
        <f t="shared" si="48"/>
        <v>0</v>
      </c>
      <c r="I65" s="46"/>
      <c r="J65" s="33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ht="28.5" customHeight="1">
      <c r="A66" s="241" t="s">
        <v>147</v>
      </c>
      <c r="B66" s="218" t="s">
        <v>258</v>
      </c>
      <c r="C66" s="219"/>
      <c r="D66" s="54">
        <v>0.25</v>
      </c>
      <c r="E66" s="13">
        <f t="shared" ref="E66:F66" si="49">E64*$D$66</f>
        <v>0</v>
      </c>
      <c r="F66" s="13">
        <f t="shared" si="49"/>
        <v>0</v>
      </c>
      <c r="G66" s="55">
        <f>(G64*$D$66)-(G64*$D$66)</f>
        <v>0</v>
      </c>
      <c r="H66" s="55">
        <f>(H64*$D$66)-(H64*$D$66)</f>
        <v>0</v>
      </c>
      <c r="I66" s="46"/>
      <c r="J66" s="69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ht="28.5" customHeight="1">
      <c r="A67" s="230"/>
      <c r="B67" s="218" t="s">
        <v>259</v>
      </c>
      <c r="C67" s="219"/>
      <c r="D67" s="54">
        <v>0.25</v>
      </c>
      <c r="E67" s="13">
        <f t="shared" ref="E67:F67" si="50">E65*$D$67</f>
        <v>0</v>
      </c>
      <c r="F67" s="13">
        <f t="shared" si="50"/>
        <v>0</v>
      </c>
      <c r="G67" s="55">
        <f>(G65*$D$67)-(G65*$D$67)</f>
        <v>0</v>
      </c>
      <c r="H67" s="55">
        <f>(H65*$D$67)-(H65*$D$67)</f>
        <v>0</v>
      </c>
      <c r="I67" s="46"/>
      <c r="J67" s="144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ht="15.75">
      <c r="A68" s="255" t="s">
        <v>152</v>
      </c>
      <c r="B68" s="223" t="s">
        <v>150</v>
      </c>
      <c r="C68" s="222"/>
      <c r="D68" s="219"/>
      <c r="E68" s="56">
        <f t="shared" ref="E68:H68" si="51">E64+E66</f>
        <v>0</v>
      </c>
      <c r="F68" s="56">
        <f t="shared" si="51"/>
        <v>0</v>
      </c>
      <c r="G68" s="56">
        <f t="shared" si="51"/>
        <v>0</v>
      </c>
      <c r="H68" s="56">
        <f t="shared" si="51"/>
        <v>0</v>
      </c>
      <c r="I68" s="142"/>
      <c r="J68" s="146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ht="15.75">
      <c r="A69" s="230"/>
      <c r="B69" s="223" t="s">
        <v>149</v>
      </c>
      <c r="C69" s="219"/>
      <c r="D69" s="61">
        <v>100</v>
      </c>
      <c r="E69" s="56">
        <f t="shared" ref="E69:H69" si="52">E68/$D$69</f>
        <v>0</v>
      </c>
      <c r="F69" s="56">
        <f t="shared" si="52"/>
        <v>0</v>
      </c>
      <c r="G69" s="56">
        <f t="shared" si="52"/>
        <v>0</v>
      </c>
      <c r="H69" s="56">
        <f t="shared" si="52"/>
        <v>0</v>
      </c>
      <c r="I69" s="142"/>
      <c r="J69" s="14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ht="14.45" customHeight="1">
      <c r="A70" s="255" t="s">
        <v>153</v>
      </c>
      <c r="B70" s="284" t="s">
        <v>151</v>
      </c>
      <c r="C70" s="222"/>
      <c r="D70" s="219"/>
      <c r="E70" s="56">
        <f t="shared" ref="E70:H70" si="53">E65+E67</f>
        <v>0</v>
      </c>
      <c r="F70" s="56">
        <f t="shared" si="53"/>
        <v>0</v>
      </c>
      <c r="G70" s="56">
        <f t="shared" si="53"/>
        <v>0</v>
      </c>
      <c r="H70" s="56">
        <f t="shared" si="53"/>
        <v>0</v>
      </c>
      <c r="I70" s="143"/>
      <c r="J70" s="146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ht="14.45" customHeight="1">
      <c r="A71" s="230"/>
      <c r="B71" s="95" t="s">
        <v>171</v>
      </c>
      <c r="C71" s="95">
        <v>10</v>
      </c>
      <c r="D71" s="61">
        <v>10</v>
      </c>
      <c r="E71" s="56">
        <f t="shared" ref="E71:H71" si="54">E70/$C$71/$D$71</f>
        <v>0</v>
      </c>
      <c r="F71" s="56">
        <f t="shared" si="54"/>
        <v>0</v>
      </c>
      <c r="G71" s="56">
        <f t="shared" si="54"/>
        <v>0</v>
      </c>
      <c r="H71" s="56">
        <f t="shared" si="54"/>
        <v>0</v>
      </c>
      <c r="I71" s="143"/>
      <c r="J71" s="14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ht="14.25">
      <c r="A72" s="322"/>
      <c r="B72" s="222"/>
      <c r="C72" s="222"/>
      <c r="D72" s="222"/>
      <c r="E72" s="222"/>
      <c r="F72" s="222"/>
      <c r="G72" s="222"/>
      <c r="H72" s="219"/>
      <c r="I72" s="18"/>
      <c r="J72" s="145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ht="14.25">
      <c r="A73" s="284" t="s">
        <v>204</v>
      </c>
      <c r="B73" s="222"/>
      <c r="C73" s="222"/>
      <c r="D73" s="222"/>
      <c r="E73" s="222"/>
      <c r="F73" s="222"/>
      <c r="G73" s="222"/>
      <c r="H73" s="222"/>
      <c r="I73" s="222"/>
      <c r="J73" s="219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ht="25.5" customHeight="1">
      <c r="A74" s="246" t="s">
        <v>154</v>
      </c>
      <c r="B74" s="218" t="s">
        <v>260</v>
      </c>
      <c r="C74" s="219"/>
      <c r="D74" s="63">
        <v>8.31</v>
      </c>
      <c r="E74" s="64">
        <f t="shared" ref="E74:H74" si="55">E69*$D$74</f>
        <v>0</v>
      </c>
      <c r="F74" s="64">
        <f t="shared" si="55"/>
        <v>0</v>
      </c>
      <c r="G74" s="64">
        <f t="shared" si="55"/>
        <v>0</v>
      </c>
      <c r="H74" s="64">
        <f t="shared" si="55"/>
        <v>0</v>
      </c>
      <c r="I74" s="46"/>
      <c r="J74" s="33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 ht="29.25" customHeight="1">
      <c r="A75" s="230"/>
      <c r="B75" s="218" t="s">
        <v>261</v>
      </c>
      <c r="C75" s="219"/>
      <c r="D75" s="63">
        <v>1.38</v>
      </c>
      <c r="E75" s="64">
        <f t="shared" ref="E75:H75" si="56">E71*$D$75</f>
        <v>0</v>
      </c>
      <c r="F75" s="64">
        <f t="shared" si="56"/>
        <v>0</v>
      </c>
      <c r="G75" s="64">
        <f t="shared" si="56"/>
        <v>0</v>
      </c>
      <c r="H75" s="64">
        <f t="shared" si="56"/>
        <v>0</v>
      </c>
      <c r="I75" s="46"/>
      <c r="J75" s="33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ht="27.75" customHeight="1">
      <c r="A76" s="246" t="s">
        <v>155</v>
      </c>
      <c r="B76" s="218" t="s">
        <v>262</v>
      </c>
      <c r="C76" s="219"/>
      <c r="D76" s="12">
        <v>0.25</v>
      </c>
      <c r="E76" s="64">
        <f t="shared" ref="E76:H76" si="57">E74*$D$76</f>
        <v>0</v>
      </c>
      <c r="F76" s="64">
        <f t="shared" si="57"/>
        <v>0</v>
      </c>
      <c r="G76" s="64">
        <f t="shared" si="57"/>
        <v>0</v>
      </c>
      <c r="H76" s="64">
        <f t="shared" si="57"/>
        <v>0</v>
      </c>
      <c r="I76" s="46"/>
      <c r="J76" s="33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ht="24" customHeight="1">
      <c r="A77" s="230"/>
      <c r="B77" s="218" t="s">
        <v>263</v>
      </c>
      <c r="C77" s="219"/>
      <c r="D77" s="12">
        <v>0.25</v>
      </c>
      <c r="E77" s="64">
        <f t="shared" ref="E77:H77" si="58">E75*$D$77</f>
        <v>0</v>
      </c>
      <c r="F77" s="64">
        <f t="shared" si="58"/>
        <v>0</v>
      </c>
      <c r="G77" s="64">
        <f t="shared" si="58"/>
        <v>0</v>
      </c>
      <c r="H77" s="64">
        <f t="shared" si="58"/>
        <v>0</v>
      </c>
      <c r="I77" s="46"/>
      <c r="J77" s="33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 ht="24" customHeight="1">
      <c r="A78" s="246" t="s">
        <v>156</v>
      </c>
      <c r="B78" s="218" t="s">
        <v>165</v>
      </c>
      <c r="C78" s="219"/>
      <c r="D78" s="54">
        <v>0.08</v>
      </c>
      <c r="E78" s="64">
        <f t="shared" ref="E78:H78" si="59">E74*$D$78</f>
        <v>0</v>
      </c>
      <c r="F78" s="64">
        <f t="shared" si="59"/>
        <v>0</v>
      </c>
      <c r="G78" s="64">
        <f t="shared" si="59"/>
        <v>0</v>
      </c>
      <c r="H78" s="64">
        <f t="shared" si="59"/>
        <v>0</v>
      </c>
      <c r="I78" s="46"/>
      <c r="J78" s="33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ht="26.25" customHeight="1">
      <c r="A79" s="230"/>
      <c r="B79" s="218" t="s">
        <v>164</v>
      </c>
      <c r="C79" s="219"/>
      <c r="D79" s="54">
        <v>0.08</v>
      </c>
      <c r="E79" s="64">
        <f t="shared" ref="E79:H79" si="60">E75*$D$79</f>
        <v>0</v>
      </c>
      <c r="F79" s="64">
        <f t="shared" si="60"/>
        <v>0</v>
      </c>
      <c r="G79" s="64">
        <f t="shared" si="60"/>
        <v>0</v>
      </c>
      <c r="H79" s="64">
        <f t="shared" si="60"/>
        <v>0</v>
      </c>
      <c r="I79" s="46"/>
      <c r="J79" s="33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ht="25.5" customHeight="1">
      <c r="A80" s="246" t="s">
        <v>157</v>
      </c>
      <c r="B80" s="220" t="s">
        <v>163</v>
      </c>
      <c r="C80" s="219"/>
      <c r="D80" s="54">
        <v>0.15</v>
      </c>
      <c r="E80" s="64">
        <f t="shared" ref="E80:H80" si="61">E74*$D$80</f>
        <v>0</v>
      </c>
      <c r="F80" s="64">
        <f t="shared" si="61"/>
        <v>0</v>
      </c>
      <c r="G80" s="64">
        <f t="shared" si="61"/>
        <v>0</v>
      </c>
      <c r="H80" s="64">
        <f t="shared" si="61"/>
        <v>0</v>
      </c>
      <c r="I80" s="46"/>
      <c r="J80" s="33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ht="24" customHeight="1">
      <c r="A81" s="230"/>
      <c r="B81" s="220" t="s">
        <v>264</v>
      </c>
      <c r="C81" s="219"/>
      <c r="D81" s="54">
        <v>0.15</v>
      </c>
      <c r="E81" s="64">
        <f t="shared" ref="E81:H81" si="62">E75*$D$81</f>
        <v>0</v>
      </c>
      <c r="F81" s="64">
        <f t="shared" si="62"/>
        <v>0</v>
      </c>
      <c r="G81" s="64">
        <f t="shared" si="62"/>
        <v>0</v>
      </c>
      <c r="H81" s="64">
        <f t="shared" si="62"/>
        <v>0</v>
      </c>
      <c r="I81" s="46"/>
      <c r="J81" s="33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>
      <c r="A82" s="221" t="s">
        <v>265</v>
      </c>
      <c r="B82" s="222"/>
      <c r="C82" s="222"/>
      <c r="D82" s="219"/>
      <c r="E82" s="64">
        <f t="shared" ref="E82:H82" si="63">E74+E76+E78+E80</f>
        <v>0</v>
      </c>
      <c r="F82" s="64">
        <f t="shared" si="63"/>
        <v>0</v>
      </c>
      <c r="G82" s="64">
        <f t="shared" si="63"/>
        <v>0</v>
      </c>
      <c r="H82" s="64">
        <f t="shared" si="63"/>
        <v>0</v>
      </c>
      <c r="I82" s="46"/>
      <c r="J82" s="96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>
      <c r="A83" s="221" t="s">
        <v>266</v>
      </c>
      <c r="B83" s="222"/>
      <c r="C83" s="222"/>
      <c r="D83" s="219"/>
      <c r="E83" s="64">
        <f t="shared" ref="E83:H83" si="64">E75+E77+E79+E81</f>
        <v>0</v>
      </c>
      <c r="F83" s="64">
        <f t="shared" si="64"/>
        <v>0</v>
      </c>
      <c r="G83" s="64">
        <f t="shared" si="64"/>
        <v>0</v>
      </c>
      <c r="H83" s="64">
        <f t="shared" si="64"/>
        <v>0</v>
      </c>
      <c r="I83" s="46"/>
      <c r="J83" s="96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ht="33.75">
      <c r="A84" s="221" t="s">
        <v>267</v>
      </c>
      <c r="B84" s="222"/>
      <c r="C84" s="222"/>
      <c r="D84" s="219"/>
      <c r="E84" s="66">
        <f t="shared" ref="E84:H84" si="65">E82+E83</f>
        <v>0</v>
      </c>
      <c r="F84" s="66">
        <f t="shared" si="65"/>
        <v>0</v>
      </c>
      <c r="G84" s="66">
        <f t="shared" si="65"/>
        <v>0</v>
      </c>
      <c r="H84" s="66">
        <f t="shared" si="65"/>
        <v>0</v>
      </c>
      <c r="I84" s="58"/>
      <c r="J84" s="208" t="s">
        <v>205</v>
      </c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ht="14.25">
      <c r="A85" s="77"/>
      <c r="B85" s="79"/>
      <c r="C85" s="79"/>
      <c r="D85" s="79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 ht="14.25">
      <c r="A86" s="77"/>
      <c r="B86" s="79"/>
      <c r="C86" s="79"/>
      <c r="D86" s="79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 ht="24">
      <c r="A87" s="140" t="s">
        <v>105</v>
      </c>
      <c r="B87" s="138" t="s">
        <v>12</v>
      </c>
      <c r="C87" s="79"/>
      <c r="D87" s="79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ht="14.25">
      <c r="A88" s="77"/>
      <c r="B88" s="79"/>
      <c r="C88" s="79"/>
      <c r="D88" s="79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 ht="14.25">
      <c r="A89" s="77"/>
      <c r="B89" s="79"/>
      <c r="C89" s="79"/>
      <c r="D89" s="79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ht="14.25">
      <c r="A90" s="77"/>
      <c r="B90" s="79"/>
      <c r="C90" s="79"/>
      <c r="D90" s="79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 ht="14.25">
      <c r="A91" s="77"/>
      <c r="B91" s="79"/>
      <c r="C91" s="79"/>
      <c r="D91" s="79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ht="14.25">
      <c r="A92" s="77"/>
      <c r="B92" s="79"/>
      <c r="C92" s="79"/>
      <c r="D92" s="79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ht="14.25">
      <c r="A93" s="77"/>
      <c r="B93" s="79"/>
      <c r="C93" s="79"/>
      <c r="D93" s="79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ht="14.25">
      <c r="A94" s="77"/>
      <c r="B94" s="79"/>
      <c r="C94" s="79"/>
      <c r="D94" s="79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ht="14.25">
      <c r="A95" s="77"/>
      <c r="B95" s="79"/>
      <c r="C95" s="79"/>
      <c r="D95" s="79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 ht="14.25">
      <c r="A96" s="77"/>
      <c r="B96" s="79"/>
      <c r="C96" s="79"/>
      <c r="D96" s="79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ht="14.25">
      <c r="A97" s="77"/>
      <c r="B97" s="79"/>
      <c r="C97" s="79"/>
      <c r="D97" s="79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 ht="14.25">
      <c r="A98" s="77"/>
      <c r="B98" s="79"/>
      <c r="C98" s="79"/>
      <c r="D98" s="79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ht="14.25">
      <c r="A99" s="77"/>
      <c r="B99" s="79"/>
      <c r="C99" s="79"/>
      <c r="D99" s="79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 ht="14.25">
      <c r="A100" s="77"/>
      <c r="B100" s="79"/>
      <c r="C100" s="79"/>
      <c r="D100" s="79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ht="14.25">
      <c r="A101" s="77"/>
      <c r="B101" s="79"/>
      <c r="C101" s="79"/>
      <c r="D101" s="79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ht="14.25">
      <c r="A102" s="77"/>
      <c r="B102" s="79"/>
      <c r="C102" s="79"/>
      <c r="D102" s="79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ht="14.25">
      <c r="A103" s="77"/>
      <c r="B103" s="79"/>
      <c r="C103" s="79"/>
      <c r="D103" s="79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ht="14.25">
      <c r="A104" s="77"/>
      <c r="B104" s="79"/>
      <c r="C104" s="79"/>
      <c r="D104" s="79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ht="14.25">
      <c r="A105" s="77"/>
      <c r="B105" s="79"/>
      <c r="C105" s="79"/>
      <c r="D105" s="79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ht="14.25">
      <c r="A106" s="77"/>
      <c r="B106" s="79"/>
      <c r="C106" s="79"/>
      <c r="D106" s="79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ht="14.25">
      <c r="A107" s="77"/>
      <c r="B107" s="79"/>
      <c r="C107" s="79"/>
      <c r="D107" s="79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ht="14.25">
      <c r="A108" s="77"/>
      <c r="B108" s="79"/>
      <c r="C108" s="79"/>
      <c r="D108" s="79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ht="14.25">
      <c r="A109" s="77"/>
      <c r="B109" s="79"/>
      <c r="C109" s="79"/>
      <c r="D109" s="79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ht="14.25">
      <c r="A110" s="77"/>
      <c r="B110" s="79"/>
      <c r="C110" s="79"/>
      <c r="D110" s="79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ht="14.25">
      <c r="A111" s="77"/>
      <c r="B111" s="79"/>
      <c r="C111" s="79"/>
      <c r="D111" s="79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ht="14.25">
      <c r="A112" s="77"/>
      <c r="B112" s="79"/>
      <c r="C112" s="79"/>
      <c r="D112" s="79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ht="14.25">
      <c r="A113" s="77"/>
      <c r="B113" s="79"/>
      <c r="C113" s="79"/>
      <c r="D113" s="79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 ht="14.25">
      <c r="A114" s="77"/>
      <c r="B114" s="79"/>
      <c r="C114" s="79"/>
      <c r="D114" s="79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ht="14.25">
      <c r="A115" s="77"/>
      <c r="B115" s="79"/>
      <c r="C115" s="79"/>
      <c r="D115" s="79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ht="14.25">
      <c r="A116" s="77"/>
      <c r="B116" s="79"/>
      <c r="C116" s="79"/>
      <c r="D116" s="79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 ht="14.25">
      <c r="A117" s="77"/>
      <c r="B117" s="79"/>
      <c r="C117" s="79"/>
      <c r="D117" s="79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ht="14.25">
      <c r="A118" s="77"/>
      <c r="B118" s="79"/>
      <c r="C118" s="79"/>
      <c r="D118" s="79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ht="14.25">
      <c r="A119" s="77"/>
      <c r="B119" s="79"/>
      <c r="C119" s="79"/>
      <c r="D119" s="79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ht="14.25">
      <c r="A120" s="77"/>
      <c r="B120" s="79"/>
      <c r="C120" s="79"/>
      <c r="D120" s="79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ht="14.25">
      <c r="A121" s="77"/>
      <c r="B121" s="79"/>
      <c r="C121" s="79"/>
      <c r="D121" s="79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ht="14.25">
      <c r="A122" s="77"/>
      <c r="B122" s="79"/>
      <c r="C122" s="79"/>
      <c r="D122" s="79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ht="14.25">
      <c r="A123" s="77"/>
      <c r="B123" s="79"/>
      <c r="C123" s="79"/>
      <c r="D123" s="79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ht="14.25">
      <c r="A124" s="77"/>
      <c r="B124" s="79"/>
      <c r="C124" s="79"/>
      <c r="D124" s="79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ht="14.25">
      <c r="A125" s="77"/>
      <c r="B125" s="79"/>
      <c r="C125" s="79"/>
      <c r="D125" s="79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ht="14.25">
      <c r="A126" s="77"/>
      <c r="B126" s="79"/>
      <c r="C126" s="79"/>
      <c r="D126" s="79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ht="14.25">
      <c r="A127" s="77"/>
      <c r="B127" s="79"/>
      <c r="C127" s="79"/>
      <c r="D127" s="79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ht="14.25">
      <c r="A128" s="77"/>
      <c r="B128" s="79"/>
      <c r="C128" s="79"/>
      <c r="D128" s="79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ht="14.25">
      <c r="A129" s="77"/>
      <c r="B129" s="79"/>
      <c r="C129" s="79"/>
      <c r="D129" s="79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ht="14.25">
      <c r="A130" s="77"/>
      <c r="B130" s="79"/>
      <c r="C130" s="79"/>
      <c r="D130" s="79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ht="14.25">
      <c r="A131" s="77"/>
      <c r="B131" s="79"/>
      <c r="C131" s="79"/>
      <c r="D131" s="79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ht="14.25">
      <c r="A132" s="77"/>
      <c r="B132" s="79"/>
      <c r="C132" s="79"/>
      <c r="D132" s="79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ht="14.25">
      <c r="A133" s="77"/>
      <c r="B133" s="79"/>
      <c r="C133" s="79"/>
      <c r="D133" s="79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ht="14.25">
      <c r="A134" s="77"/>
      <c r="B134" s="79"/>
      <c r="C134" s="79"/>
      <c r="D134" s="79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ht="14.25">
      <c r="A135" s="77"/>
      <c r="B135" s="79"/>
      <c r="C135" s="79"/>
      <c r="D135" s="79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ht="14.25">
      <c r="A136" s="77"/>
      <c r="B136" s="79"/>
      <c r="C136" s="79"/>
      <c r="D136" s="79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ht="14.25">
      <c r="A137" s="77"/>
      <c r="B137" s="79"/>
      <c r="C137" s="79"/>
      <c r="D137" s="79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ht="14.25">
      <c r="A138" s="77"/>
      <c r="B138" s="79"/>
      <c r="C138" s="79"/>
      <c r="D138" s="79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ht="14.25">
      <c r="A139" s="77"/>
      <c r="B139" s="79"/>
      <c r="C139" s="79"/>
      <c r="D139" s="79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 ht="14.25">
      <c r="A140" s="77"/>
      <c r="B140" s="79"/>
      <c r="C140" s="79"/>
      <c r="D140" s="79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 ht="14.25">
      <c r="A141" s="77"/>
      <c r="B141" s="79"/>
      <c r="C141" s="79"/>
      <c r="D141" s="79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ht="14.25">
      <c r="A142" s="77"/>
      <c r="B142" s="79"/>
      <c r="C142" s="79"/>
      <c r="D142" s="79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 ht="14.25">
      <c r="A143" s="77"/>
      <c r="B143" s="79"/>
      <c r="C143" s="79"/>
      <c r="D143" s="79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ht="14.25">
      <c r="A144" s="77"/>
      <c r="B144" s="79"/>
      <c r="C144" s="79"/>
      <c r="D144" s="79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 ht="14.25">
      <c r="A145" s="77"/>
      <c r="B145" s="79"/>
      <c r="C145" s="79"/>
      <c r="D145" s="79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ht="14.25">
      <c r="A146" s="77"/>
      <c r="B146" s="79"/>
      <c r="C146" s="79"/>
      <c r="D146" s="79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ht="14.25">
      <c r="A147" s="77"/>
      <c r="B147" s="79"/>
      <c r="C147" s="79"/>
      <c r="D147" s="79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ht="14.25">
      <c r="A148" s="77"/>
      <c r="B148" s="79"/>
      <c r="C148" s="79"/>
      <c r="D148" s="79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ht="14.25">
      <c r="A149" s="77"/>
      <c r="B149" s="79"/>
      <c r="C149" s="79"/>
      <c r="D149" s="79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 ht="14.25">
      <c r="A150" s="77"/>
      <c r="B150" s="79"/>
      <c r="C150" s="79"/>
      <c r="D150" s="79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ht="14.25">
      <c r="A151" s="77"/>
      <c r="B151" s="79"/>
      <c r="C151" s="79"/>
      <c r="D151" s="79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ht="14.25">
      <c r="A152" s="77"/>
      <c r="B152" s="79"/>
      <c r="C152" s="79"/>
      <c r="D152" s="79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 ht="14.25">
      <c r="A153" s="77"/>
      <c r="B153" s="79"/>
      <c r="C153" s="79"/>
      <c r="D153" s="79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 ht="14.25">
      <c r="A154" s="77"/>
      <c r="B154" s="79"/>
      <c r="C154" s="79"/>
      <c r="D154" s="79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ht="14.25">
      <c r="A155" s="77"/>
      <c r="B155" s="79"/>
      <c r="C155" s="79"/>
      <c r="D155" s="79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 ht="14.25">
      <c r="A156" s="77"/>
      <c r="B156" s="79"/>
      <c r="C156" s="79"/>
      <c r="D156" s="79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ht="14.25">
      <c r="A157" s="77"/>
      <c r="B157" s="79"/>
      <c r="C157" s="79"/>
      <c r="D157" s="79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ht="14.25">
      <c r="A158" s="77"/>
      <c r="B158" s="79"/>
      <c r="C158" s="79"/>
      <c r="D158" s="79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ht="14.25">
      <c r="A159" s="77"/>
      <c r="B159" s="79"/>
      <c r="C159" s="79"/>
      <c r="D159" s="79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 ht="14.25">
      <c r="A160" s="77"/>
      <c r="B160" s="79"/>
      <c r="C160" s="79"/>
      <c r="D160" s="79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 ht="14.25">
      <c r="A161" s="77"/>
      <c r="B161" s="79"/>
      <c r="C161" s="79"/>
      <c r="D161" s="79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 ht="14.25">
      <c r="A162" s="77"/>
      <c r="B162" s="79"/>
      <c r="C162" s="79"/>
      <c r="D162" s="79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ht="14.25">
      <c r="A163" s="77"/>
      <c r="B163" s="79"/>
      <c r="C163" s="79"/>
      <c r="D163" s="79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 ht="14.25">
      <c r="A164" s="77"/>
      <c r="B164" s="79"/>
      <c r="C164" s="79"/>
      <c r="D164" s="79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 ht="14.25">
      <c r="A165" s="77"/>
      <c r="B165" s="79"/>
      <c r="C165" s="79"/>
      <c r="D165" s="79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 ht="14.25">
      <c r="A166" s="77"/>
      <c r="B166" s="79"/>
      <c r="C166" s="79"/>
      <c r="D166" s="79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 ht="14.25">
      <c r="A167" s="77"/>
      <c r="B167" s="79"/>
      <c r="C167" s="79"/>
      <c r="D167" s="79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ht="14.25">
      <c r="A168" s="77"/>
      <c r="B168" s="79"/>
      <c r="C168" s="79"/>
      <c r="D168" s="79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 ht="14.25">
      <c r="A169" s="77"/>
      <c r="B169" s="79"/>
      <c r="C169" s="79"/>
      <c r="D169" s="79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ht="14.25">
      <c r="A170" s="77"/>
      <c r="B170" s="79"/>
      <c r="C170" s="79"/>
      <c r="D170" s="79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 ht="14.25">
      <c r="A171" s="77"/>
      <c r="B171" s="79"/>
      <c r="C171" s="79"/>
      <c r="D171" s="79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ht="14.25">
      <c r="A172" s="77"/>
      <c r="B172" s="79"/>
      <c r="C172" s="79"/>
      <c r="D172" s="79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 ht="14.25">
      <c r="A173" s="77"/>
      <c r="B173" s="79"/>
      <c r="C173" s="79"/>
      <c r="D173" s="79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 ht="14.25">
      <c r="A174" s="77"/>
      <c r="B174" s="79"/>
      <c r="C174" s="79"/>
      <c r="D174" s="79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 ht="14.25">
      <c r="A175" s="77"/>
      <c r="B175" s="79"/>
      <c r="C175" s="79"/>
      <c r="D175" s="79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 ht="14.25">
      <c r="A176" s="77"/>
      <c r="B176" s="79"/>
      <c r="C176" s="79"/>
      <c r="D176" s="79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ht="14.25">
      <c r="A177" s="77"/>
      <c r="B177" s="79"/>
      <c r="C177" s="79"/>
      <c r="D177" s="79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ht="14.25">
      <c r="A178" s="77"/>
      <c r="B178" s="79"/>
      <c r="C178" s="79"/>
      <c r="D178" s="79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 ht="14.25">
      <c r="A179" s="77"/>
      <c r="B179" s="79"/>
      <c r="C179" s="79"/>
      <c r="D179" s="79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 ht="14.25">
      <c r="A180" s="77"/>
      <c r="B180" s="79"/>
      <c r="C180" s="79"/>
      <c r="D180" s="79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 ht="14.25">
      <c r="A181" s="77"/>
      <c r="B181" s="79"/>
      <c r="C181" s="79"/>
      <c r="D181" s="79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ht="14.25">
      <c r="A182" s="77"/>
      <c r="B182" s="79"/>
      <c r="C182" s="79"/>
      <c r="D182" s="79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 ht="14.25">
      <c r="A183" s="77"/>
      <c r="B183" s="79"/>
      <c r="C183" s="79"/>
      <c r="D183" s="79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 ht="14.25">
      <c r="A184" s="77"/>
      <c r="B184" s="79"/>
      <c r="C184" s="79"/>
      <c r="D184" s="79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 ht="14.25">
      <c r="A185" s="77"/>
      <c r="B185" s="79"/>
      <c r="C185" s="79"/>
      <c r="D185" s="79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ht="14.25">
      <c r="A186" s="77"/>
      <c r="B186" s="79"/>
      <c r="C186" s="79"/>
      <c r="D186" s="79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 ht="14.25">
      <c r="A187" s="77"/>
      <c r="B187" s="79"/>
      <c r="C187" s="79"/>
      <c r="D187" s="79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 ht="14.25">
      <c r="A188" s="77"/>
      <c r="B188" s="79"/>
      <c r="C188" s="79"/>
      <c r="D188" s="79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 ht="14.25">
      <c r="A189" s="77"/>
      <c r="B189" s="79"/>
      <c r="C189" s="79"/>
      <c r="D189" s="79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 ht="14.25">
      <c r="A190" s="77"/>
      <c r="B190" s="79"/>
      <c r="C190" s="79"/>
      <c r="D190" s="79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 ht="14.25">
      <c r="A191" s="77"/>
      <c r="B191" s="79"/>
      <c r="C191" s="79"/>
      <c r="D191" s="79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 ht="14.25">
      <c r="A192" s="77"/>
      <c r="B192" s="79"/>
      <c r="C192" s="79"/>
      <c r="D192" s="79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 ht="14.25">
      <c r="A193" s="77"/>
      <c r="B193" s="79"/>
      <c r="C193" s="79"/>
      <c r="D193" s="79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 ht="14.25">
      <c r="A194" s="77"/>
      <c r="B194" s="79"/>
      <c r="C194" s="79"/>
      <c r="D194" s="79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 ht="14.25">
      <c r="A195" s="77"/>
      <c r="B195" s="79"/>
      <c r="C195" s="79"/>
      <c r="D195" s="79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 ht="14.25">
      <c r="A196" s="77"/>
      <c r="B196" s="79"/>
      <c r="C196" s="79"/>
      <c r="D196" s="79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 ht="14.25">
      <c r="A197" s="77"/>
      <c r="B197" s="79"/>
      <c r="C197" s="79"/>
      <c r="D197" s="79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 ht="14.25">
      <c r="A198" s="77"/>
      <c r="B198" s="79"/>
      <c r="C198" s="79"/>
      <c r="D198" s="79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 ht="14.25">
      <c r="A199" s="77"/>
      <c r="B199" s="79"/>
      <c r="C199" s="79"/>
      <c r="D199" s="79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 ht="14.25">
      <c r="A200" s="77"/>
      <c r="B200" s="79"/>
      <c r="C200" s="79"/>
      <c r="D200" s="79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 ht="14.25">
      <c r="A201" s="77"/>
      <c r="B201" s="79"/>
      <c r="C201" s="79"/>
      <c r="D201" s="79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 ht="14.25">
      <c r="A202" s="77"/>
      <c r="B202" s="79"/>
      <c r="C202" s="79"/>
      <c r="D202" s="79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 ht="14.25">
      <c r="A203" s="77"/>
      <c r="B203" s="79"/>
      <c r="C203" s="79"/>
      <c r="D203" s="79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 ht="14.25">
      <c r="A204" s="77"/>
      <c r="B204" s="79"/>
      <c r="C204" s="79"/>
      <c r="D204" s="79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 ht="14.25">
      <c r="A205" s="77"/>
      <c r="B205" s="79"/>
      <c r="C205" s="79"/>
      <c r="D205" s="79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 ht="14.25">
      <c r="A206" s="77"/>
      <c r="B206" s="79"/>
      <c r="C206" s="79"/>
      <c r="D206" s="79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 ht="14.25">
      <c r="A207" s="77"/>
      <c r="B207" s="79"/>
      <c r="C207" s="79"/>
      <c r="D207" s="79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 ht="14.25">
      <c r="A208" s="77"/>
      <c r="B208" s="79"/>
      <c r="C208" s="79"/>
      <c r="D208" s="79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 ht="14.25">
      <c r="A209" s="77"/>
      <c r="B209" s="79"/>
      <c r="C209" s="79"/>
      <c r="D209" s="79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 ht="14.25">
      <c r="A210" s="77"/>
      <c r="B210" s="79"/>
      <c r="C210" s="79"/>
      <c r="D210" s="79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 ht="14.25">
      <c r="A211" s="77"/>
      <c r="B211" s="79"/>
      <c r="C211" s="79"/>
      <c r="D211" s="79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 ht="14.25">
      <c r="A212" s="77"/>
      <c r="B212" s="79"/>
      <c r="C212" s="79"/>
      <c r="D212" s="79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 ht="14.25">
      <c r="A213" s="77"/>
      <c r="B213" s="79"/>
      <c r="C213" s="79"/>
      <c r="D213" s="79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 ht="14.25">
      <c r="A214" s="77"/>
      <c r="B214" s="79"/>
      <c r="C214" s="79"/>
      <c r="D214" s="79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 ht="14.25">
      <c r="A215" s="77"/>
      <c r="B215" s="79"/>
      <c r="C215" s="79"/>
      <c r="D215" s="79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 ht="14.25">
      <c r="A216" s="77"/>
      <c r="B216" s="79"/>
      <c r="C216" s="79"/>
      <c r="D216" s="79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 ht="14.25">
      <c r="A217" s="77"/>
      <c r="B217" s="79"/>
      <c r="C217" s="79"/>
      <c r="D217" s="79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 ht="14.25">
      <c r="A218" s="77"/>
      <c r="B218" s="79"/>
      <c r="C218" s="79"/>
      <c r="D218" s="79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 ht="14.25">
      <c r="A219" s="77"/>
      <c r="B219" s="79"/>
      <c r="C219" s="79"/>
      <c r="D219" s="79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 ht="14.25">
      <c r="A220" s="77"/>
      <c r="B220" s="79"/>
      <c r="C220" s="79"/>
      <c r="D220" s="79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 ht="14.25">
      <c r="A221" s="77"/>
      <c r="B221" s="79"/>
      <c r="C221" s="79"/>
      <c r="D221" s="79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 ht="14.25">
      <c r="A222" s="77"/>
      <c r="B222" s="79"/>
      <c r="C222" s="79"/>
      <c r="D222" s="79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 ht="14.25">
      <c r="A223" s="77"/>
      <c r="B223" s="79"/>
      <c r="C223" s="79"/>
      <c r="D223" s="79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 ht="14.25">
      <c r="A224" s="77"/>
      <c r="B224" s="79"/>
      <c r="C224" s="79"/>
      <c r="D224" s="79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 ht="14.25">
      <c r="A225" s="77"/>
      <c r="B225" s="79"/>
      <c r="C225" s="79"/>
      <c r="D225" s="79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 ht="14.25">
      <c r="A226" s="77"/>
      <c r="B226" s="79"/>
      <c r="C226" s="79"/>
      <c r="D226" s="79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 ht="14.25">
      <c r="A227" s="77"/>
      <c r="B227" s="79"/>
      <c r="C227" s="79"/>
      <c r="D227" s="79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spans="1:26" ht="14.25">
      <c r="A228" s="77"/>
      <c r="B228" s="79"/>
      <c r="C228" s="79"/>
      <c r="D228" s="79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 ht="14.25">
      <c r="A229" s="77"/>
      <c r="B229" s="79"/>
      <c r="C229" s="79"/>
      <c r="D229" s="79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 ht="14.25">
      <c r="A230" s="77"/>
      <c r="B230" s="79"/>
      <c r="C230" s="79"/>
      <c r="D230" s="79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spans="1:26" ht="14.25">
      <c r="A231" s="77"/>
      <c r="B231" s="79"/>
      <c r="C231" s="79"/>
      <c r="D231" s="79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spans="1:26" ht="14.25">
      <c r="A232" s="77"/>
      <c r="B232" s="79"/>
      <c r="C232" s="79"/>
      <c r="D232" s="79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 ht="14.25">
      <c r="A233" s="77"/>
      <c r="B233" s="79"/>
      <c r="C233" s="79"/>
      <c r="D233" s="79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spans="1:26" ht="14.25">
      <c r="A234" s="77"/>
      <c r="B234" s="79"/>
      <c r="C234" s="79"/>
      <c r="D234" s="79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 ht="14.25">
      <c r="A235" s="77"/>
      <c r="B235" s="79"/>
      <c r="C235" s="79"/>
      <c r="D235" s="79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 ht="14.25">
      <c r="A236" s="77"/>
      <c r="B236" s="79"/>
      <c r="C236" s="79"/>
      <c r="D236" s="79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spans="1:26" ht="14.25">
      <c r="A237" s="77"/>
      <c r="B237" s="79"/>
      <c r="C237" s="79"/>
      <c r="D237" s="79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 ht="14.25">
      <c r="A238" s="77"/>
      <c r="B238" s="79"/>
      <c r="C238" s="79"/>
      <c r="D238" s="79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spans="1:26" ht="14.25">
      <c r="A239" s="77"/>
      <c r="B239" s="79"/>
      <c r="C239" s="79"/>
      <c r="D239" s="79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spans="1:26" ht="14.25">
      <c r="A240" s="77"/>
      <c r="B240" s="79"/>
      <c r="C240" s="79"/>
      <c r="D240" s="79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 ht="14.25">
      <c r="A241" s="77"/>
      <c r="B241" s="79"/>
      <c r="C241" s="79"/>
      <c r="D241" s="79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spans="1:26" ht="14.25">
      <c r="A242" s="77"/>
      <c r="B242" s="79"/>
      <c r="C242" s="79"/>
      <c r="D242" s="79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spans="1:26" ht="14.25">
      <c r="A243" s="77"/>
      <c r="B243" s="79"/>
      <c r="C243" s="79"/>
      <c r="D243" s="79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 ht="14.25">
      <c r="A244" s="77"/>
      <c r="B244" s="79"/>
      <c r="C244" s="79"/>
      <c r="D244" s="79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 ht="14.25">
      <c r="A245" s="77"/>
      <c r="B245" s="79"/>
      <c r="C245" s="79"/>
      <c r="D245" s="79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spans="1:26" ht="14.25">
      <c r="A246" s="77"/>
      <c r="B246" s="79"/>
      <c r="C246" s="79"/>
      <c r="D246" s="79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</row>
    <row r="247" spans="1:26" ht="14.25">
      <c r="A247" s="77"/>
      <c r="B247" s="79"/>
      <c r="C247" s="79"/>
      <c r="D247" s="79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spans="1:26" ht="14.25">
      <c r="A248" s="77"/>
      <c r="B248" s="79"/>
      <c r="C248" s="79"/>
      <c r="D248" s="79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spans="1:26" ht="14.25">
      <c r="A249" s="77"/>
      <c r="B249" s="79"/>
      <c r="C249" s="79"/>
      <c r="D249" s="79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 ht="14.25">
      <c r="A250" s="77"/>
      <c r="B250" s="79"/>
      <c r="C250" s="79"/>
      <c r="D250" s="79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spans="1:26" ht="14.25">
      <c r="A251" s="77"/>
      <c r="B251" s="79"/>
      <c r="C251" s="79"/>
      <c r="D251" s="79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spans="1:26" ht="14.25">
      <c r="A252" s="77"/>
      <c r="B252" s="79"/>
      <c r="C252" s="79"/>
      <c r="D252" s="79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spans="1:26" ht="14.25">
      <c r="A253" s="77"/>
      <c r="B253" s="79"/>
      <c r="C253" s="79"/>
      <c r="D253" s="79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spans="1:26" ht="14.25">
      <c r="A254" s="77"/>
      <c r="B254" s="79"/>
      <c r="C254" s="79"/>
      <c r="D254" s="79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spans="1:26" ht="14.25">
      <c r="A255" s="77"/>
      <c r="B255" s="79"/>
      <c r="C255" s="79"/>
      <c r="D255" s="79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spans="1:26" ht="14.25">
      <c r="A256" s="77"/>
      <c r="B256" s="79"/>
      <c r="C256" s="79"/>
      <c r="D256" s="79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spans="1:26" ht="14.25">
      <c r="A257" s="77"/>
      <c r="B257" s="79"/>
      <c r="C257" s="79"/>
      <c r="D257" s="79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spans="1:26" ht="14.25">
      <c r="A258" s="77"/>
      <c r="B258" s="79"/>
      <c r="C258" s="79"/>
      <c r="D258" s="79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spans="1:26" ht="14.25">
      <c r="A259" s="77"/>
      <c r="B259" s="79"/>
      <c r="C259" s="79"/>
      <c r="D259" s="79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spans="1:26" ht="14.25">
      <c r="A260" s="77"/>
      <c r="B260" s="79"/>
      <c r="C260" s="79"/>
      <c r="D260" s="79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spans="1:26" ht="14.25">
      <c r="A261" s="77"/>
      <c r="B261" s="79"/>
      <c r="C261" s="79"/>
      <c r="D261" s="79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spans="1:26" ht="14.25">
      <c r="A262" s="77"/>
      <c r="B262" s="79"/>
      <c r="C262" s="79"/>
      <c r="D262" s="79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spans="1:26" ht="14.25">
      <c r="A263" s="77"/>
      <c r="B263" s="79"/>
      <c r="C263" s="79"/>
      <c r="D263" s="79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spans="1:26" ht="14.25">
      <c r="A264" s="77"/>
      <c r="B264" s="79"/>
      <c r="C264" s="79"/>
      <c r="D264" s="79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spans="1:26" ht="14.25">
      <c r="A265" s="77"/>
      <c r="B265" s="79"/>
      <c r="C265" s="79"/>
      <c r="D265" s="79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spans="1:26" ht="14.25">
      <c r="A266" s="77"/>
      <c r="B266" s="79"/>
      <c r="C266" s="79"/>
      <c r="D266" s="79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spans="1:26" ht="14.25">
      <c r="A267" s="77"/>
      <c r="B267" s="79"/>
      <c r="C267" s="79"/>
      <c r="D267" s="79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spans="1:26" ht="14.25">
      <c r="A268" s="77"/>
      <c r="B268" s="79"/>
      <c r="C268" s="79"/>
      <c r="D268" s="79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spans="1:26" ht="14.25">
      <c r="A269" s="77"/>
      <c r="B269" s="79"/>
      <c r="C269" s="79"/>
      <c r="D269" s="79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spans="1:26" ht="14.25">
      <c r="A270" s="77"/>
      <c r="B270" s="79"/>
      <c r="C270" s="79"/>
      <c r="D270" s="79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spans="1:26" ht="14.25">
      <c r="A271" s="77"/>
      <c r="B271" s="79"/>
      <c r="C271" s="79"/>
      <c r="D271" s="79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spans="1:26" ht="14.25">
      <c r="A272" s="77"/>
      <c r="B272" s="79"/>
      <c r="C272" s="79"/>
      <c r="D272" s="79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spans="1:26" ht="14.25">
      <c r="A273" s="77"/>
      <c r="B273" s="79"/>
      <c r="C273" s="79"/>
      <c r="D273" s="79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spans="1:26" ht="14.25">
      <c r="A274" s="77"/>
      <c r="B274" s="79"/>
      <c r="C274" s="79"/>
      <c r="D274" s="79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 ht="14.25">
      <c r="A275" s="77"/>
      <c r="B275" s="79"/>
      <c r="C275" s="79"/>
      <c r="D275" s="79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spans="1:26" ht="14.25">
      <c r="A276" s="77"/>
      <c r="B276" s="79"/>
      <c r="C276" s="79"/>
      <c r="D276" s="79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</row>
    <row r="277" spans="1:26" ht="14.25">
      <c r="A277" s="77"/>
      <c r="B277" s="79"/>
      <c r="C277" s="79"/>
      <c r="D277" s="79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 ht="14.25">
      <c r="A278" s="77"/>
      <c r="B278" s="79"/>
      <c r="C278" s="79"/>
      <c r="D278" s="79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spans="1:26" ht="14.25">
      <c r="A279" s="77"/>
      <c r="B279" s="79"/>
      <c r="C279" s="79"/>
      <c r="D279" s="79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</row>
    <row r="280" spans="1:26" ht="14.25">
      <c r="A280" s="77"/>
      <c r="B280" s="79"/>
      <c r="C280" s="79"/>
      <c r="D280" s="79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spans="1:26" ht="14.25">
      <c r="A281" s="77"/>
      <c r="B281" s="79"/>
      <c r="C281" s="79"/>
      <c r="D281" s="79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</row>
    <row r="282" spans="1:26" ht="14.25">
      <c r="A282" s="77"/>
      <c r="B282" s="79"/>
      <c r="C282" s="79"/>
      <c r="D282" s="79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spans="1:26" ht="14.25">
      <c r="A283" s="77"/>
      <c r="B283" s="79"/>
      <c r="C283" s="79"/>
      <c r="D283" s="79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spans="1:26" ht="14.25">
      <c r="A284" s="77"/>
      <c r="B284" s="79"/>
      <c r="C284" s="79"/>
      <c r="D284" s="79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 ht="14.25">
      <c r="A285" s="77"/>
      <c r="B285" s="79"/>
      <c r="C285" s="79"/>
      <c r="D285" s="79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spans="1:26" ht="14.25">
      <c r="A286" s="77"/>
      <c r="B286" s="79"/>
      <c r="C286" s="79"/>
      <c r="D286" s="79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</row>
    <row r="287" spans="1:26" ht="14.25">
      <c r="A287" s="77"/>
      <c r="B287" s="79"/>
      <c r="C287" s="79"/>
      <c r="D287" s="79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spans="1:26" ht="14.25">
      <c r="A288" s="77"/>
      <c r="B288" s="79"/>
      <c r="C288" s="79"/>
      <c r="D288" s="79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spans="1:26" ht="14.25">
      <c r="A289" s="77"/>
      <c r="B289" s="79"/>
      <c r="C289" s="79"/>
      <c r="D289" s="79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spans="1:26" ht="14.25">
      <c r="A290" s="77"/>
      <c r="B290" s="79"/>
      <c r="C290" s="79"/>
      <c r="D290" s="79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 ht="14.25">
      <c r="A291" s="77"/>
      <c r="B291" s="79"/>
      <c r="C291" s="79"/>
      <c r="D291" s="79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spans="1:26" ht="14.25">
      <c r="A292" s="77"/>
      <c r="B292" s="79"/>
      <c r="C292" s="79"/>
      <c r="D292" s="79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 ht="14.25">
      <c r="A293" s="77"/>
      <c r="B293" s="79"/>
      <c r="C293" s="79"/>
      <c r="D293" s="79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spans="1:26" ht="14.25">
      <c r="A294" s="77"/>
      <c r="B294" s="79"/>
      <c r="C294" s="79"/>
      <c r="D294" s="79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spans="1:26" ht="14.25">
      <c r="A295" s="77"/>
      <c r="B295" s="79"/>
      <c r="C295" s="79"/>
      <c r="D295" s="79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</row>
    <row r="296" spans="1:26" ht="14.25">
      <c r="A296" s="77"/>
      <c r="B296" s="79"/>
      <c r="C296" s="79"/>
      <c r="D296" s="79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</row>
    <row r="297" spans="1:26" ht="14.25">
      <c r="A297" s="77"/>
      <c r="B297" s="79"/>
      <c r="C297" s="79"/>
      <c r="D297" s="79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spans="1:26" ht="14.25">
      <c r="A298" s="77"/>
      <c r="B298" s="79"/>
      <c r="C298" s="79"/>
      <c r="D298" s="79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</row>
    <row r="299" spans="1:26" ht="14.25">
      <c r="A299" s="77"/>
      <c r="B299" s="79"/>
      <c r="C299" s="79"/>
      <c r="D299" s="79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</row>
    <row r="300" spans="1:26" ht="14.25">
      <c r="A300" s="77"/>
      <c r="B300" s="79"/>
      <c r="C300" s="79"/>
      <c r="D300" s="79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</row>
    <row r="301" spans="1:26" ht="14.25">
      <c r="A301" s="77"/>
      <c r="B301" s="79"/>
      <c r="C301" s="79"/>
      <c r="D301" s="79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spans="1:26" ht="14.25">
      <c r="A302" s="77"/>
      <c r="B302" s="79"/>
      <c r="C302" s="79"/>
      <c r="D302" s="79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spans="1:26" ht="14.25">
      <c r="A303" s="77"/>
      <c r="B303" s="79"/>
      <c r="C303" s="79"/>
      <c r="D303" s="79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spans="1:26" ht="14.25">
      <c r="A304" s="77"/>
      <c r="B304" s="79"/>
      <c r="C304" s="79"/>
      <c r="D304" s="79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spans="1:26" ht="14.25">
      <c r="A305" s="77"/>
      <c r="B305" s="79"/>
      <c r="C305" s="79"/>
      <c r="D305" s="79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spans="1:26" ht="14.25">
      <c r="A306" s="77"/>
      <c r="B306" s="79"/>
      <c r="C306" s="79"/>
      <c r="D306" s="79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spans="1:26" ht="14.25">
      <c r="A307" s="77"/>
      <c r="B307" s="79"/>
      <c r="C307" s="79"/>
      <c r="D307" s="79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</row>
    <row r="308" spans="1:26" ht="14.25">
      <c r="A308" s="77"/>
      <c r="B308" s="79"/>
      <c r="C308" s="79"/>
      <c r="D308" s="79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</row>
    <row r="309" spans="1:26" ht="14.25">
      <c r="A309" s="77"/>
      <c r="B309" s="79"/>
      <c r="C309" s="79"/>
      <c r="D309" s="79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spans="1:26" ht="14.25">
      <c r="A310" s="77"/>
      <c r="B310" s="79"/>
      <c r="C310" s="79"/>
      <c r="D310" s="79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</row>
    <row r="311" spans="1:26" ht="14.25">
      <c r="A311" s="77"/>
      <c r="B311" s="79"/>
      <c r="C311" s="79"/>
      <c r="D311" s="79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</row>
    <row r="312" spans="1:26" ht="14.25">
      <c r="A312" s="77"/>
      <c r="B312" s="79"/>
      <c r="C312" s="79"/>
      <c r="D312" s="79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</row>
    <row r="313" spans="1:26" ht="14.25">
      <c r="A313" s="77"/>
      <c r="B313" s="79"/>
      <c r="C313" s="79"/>
      <c r="D313" s="79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</row>
    <row r="314" spans="1:26" ht="14.25">
      <c r="A314" s="77"/>
      <c r="B314" s="79"/>
      <c r="C314" s="79"/>
      <c r="D314" s="79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spans="1:26" ht="14.25">
      <c r="A315" s="77"/>
      <c r="B315" s="79"/>
      <c r="C315" s="79"/>
      <c r="D315" s="79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spans="1:26" ht="14.25">
      <c r="A316" s="77"/>
      <c r="B316" s="79"/>
      <c r="C316" s="79"/>
      <c r="D316" s="79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spans="1:26" ht="14.25">
      <c r="A317" s="77"/>
      <c r="B317" s="79"/>
      <c r="C317" s="79"/>
      <c r="D317" s="79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spans="1:26" ht="14.25">
      <c r="A318" s="77"/>
      <c r="B318" s="79"/>
      <c r="C318" s="79"/>
      <c r="D318" s="79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spans="1:26" ht="14.25">
      <c r="A319" s="77"/>
      <c r="B319" s="79"/>
      <c r="C319" s="79"/>
      <c r="D319" s="79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spans="1:26" ht="14.25">
      <c r="A320" s="77"/>
      <c r="B320" s="79"/>
      <c r="C320" s="79"/>
      <c r="D320" s="79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spans="1:26" ht="14.25">
      <c r="A321" s="77"/>
      <c r="B321" s="79"/>
      <c r="C321" s="79"/>
      <c r="D321" s="79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spans="1:26" ht="14.25">
      <c r="A322" s="77"/>
      <c r="B322" s="79"/>
      <c r="C322" s="79"/>
      <c r="D322" s="79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spans="1:26" ht="14.25">
      <c r="A323" s="77"/>
      <c r="B323" s="79"/>
      <c r="C323" s="79"/>
      <c r="D323" s="79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</row>
    <row r="324" spans="1:26" ht="14.25">
      <c r="A324" s="77"/>
      <c r="B324" s="79"/>
      <c r="C324" s="79"/>
      <c r="D324" s="79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</row>
    <row r="325" spans="1:26" ht="14.25">
      <c r="A325" s="77"/>
      <c r="B325" s="79"/>
      <c r="C325" s="79"/>
      <c r="D325" s="79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spans="1:26" ht="14.25">
      <c r="A326" s="77"/>
      <c r="B326" s="79"/>
      <c r="C326" s="79"/>
      <c r="D326" s="79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</row>
    <row r="327" spans="1:26" ht="14.25">
      <c r="A327" s="77"/>
      <c r="B327" s="79"/>
      <c r="C327" s="79"/>
      <c r="D327" s="79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spans="1:26" ht="14.25">
      <c r="A328" s="77"/>
      <c r="B328" s="79"/>
      <c r="C328" s="79"/>
      <c r="D328" s="79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spans="1:26" ht="14.25">
      <c r="A329" s="77"/>
      <c r="B329" s="79"/>
      <c r="C329" s="79"/>
      <c r="D329" s="79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spans="1:26" ht="14.25">
      <c r="A330" s="77"/>
      <c r="B330" s="79"/>
      <c r="C330" s="79"/>
      <c r="D330" s="79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</row>
    <row r="331" spans="1:26" ht="14.25">
      <c r="A331" s="77"/>
      <c r="B331" s="79"/>
      <c r="C331" s="79"/>
      <c r="D331" s="79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spans="1:26" ht="14.25">
      <c r="A332" s="77"/>
      <c r="B332" s="79"/>
      <c r="C332" s="79"/>
      <c r="D332" s="79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</row>
    <row r="333" spans="1:26" ht="14.25">
      <c r="A333" s="77"/>
      <c r="B333" s="79"/>
      <c r="C333" s="79"/>
      <c r="D333" s="79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</row>
    <row r="334" spans="1:26" ht="14.25">
      <c r="A334" s="77"/>
      <c r="B334" s="79"/>
      <c r="C334" s="79"/>
      <c r="D334" s="79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spans="1:26" ht="14.25">
      <c r="A335" s="77"/>
      <c r="B335" s="79"/>
      <c r="C335" s="79"/>
      <c r="D335" s="79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spans="1:26" ht="14.25">
      <c r="A336" s="77"/>
      <c r="B336" s="79"/>
      <c r="C336" s="79"/>
      <c r="D336" s="79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spans="1:26" ht="14.25">
      <c r="A337" s="77"/>
      <c r="B337" s="79"/>
      <c r="C337" s="79"/>
      <c r="D337" s="79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</row>
    <row r="338" spans="1:26" ht="14.25">
      <c r="A338" s="77"/>
      <c r="B338" s="79"/>
      <c r="C338" s="79"/>
      <c r="D338" s="79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spans="1:26" ht="14.25">
      <c r="A339" s="77"/>
      <c r="B339" s="79"/>
      <c r="C339" s="79"/>
      <c r="D339" s="79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spans="1:26" ht="14.25">
      <c r="A340" s="77"/>
      <c r="B340" s="79"/>
      <c r="C340" s="79"/>
      <c r="D340" s="79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</row>
    <row r="341" spans="1:26" ht="14.25">
      <c r="A341" s="77"/>
      <c r="B341" s="79"/>
      <c r="C341" s="79"/>
      <c r="D341" s="79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spans="1:26" ht="14.25">
      <c r="A342" s="77"/>
      <c r="B342" s="79"/>
      <c r="C342" s="79"/>
      <c r="D342" s="79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</row>
    <row r="343" spans="1:26" ht="14.25">
      <c r="A343" s="77"/>
      <c r="B343" s="79"/>
      <c r="C343" s="79"/>
      <c r="D343" s="79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spans="1:26" ht="14.25">
      <c r="A344" s="77"/>
      <c r="B344" s="79"/>
      <c r="C344" s="79"/>
      <c r="D344" s="79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spans="1:26" ht="14.25">
      <c r="A345" s="77"/>
      <c r="B345" s="79"/>
      <c r="C345" s="79"/>
      <c r="D345" s="79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</row>
    <row r="346" spans="1:26" ht="14.25">
      <c r="A346" s="77"/>
      <c r="B346" s="79"/>
      <c r="C346" s="79"/>
      <c r="D346" s="79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</row>
    <row r="347" spans="1:26" ht="14.25">
      <c r="A347" s="77"/>
      <c r="B347" s="79"/>
      <c r="C347" s="79"/>
      <c r="D347" s="79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</row>
    <row r="348" spans="1:26" ht="14.25">
      <c r="A348" s="77"/>
      <c r="B348" s="79"/>
      <c r="C348" s="79"/>
      <c r="D348" s="79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spans="1:26" ht="14.25">
      <c r="A349" s="77"/>
      <c r="B349" s="79"/>
      <c r="C349" s="79"/>
      <c r="D349" s="79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spans="1:26" ht="14.25">
      <c r="A350" s="77"/>
      <c r="B350" s="79"/>
      <c r="C350" s="79"/>
      <c r="D350" s="79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spans="1:26" ht="14.25">
      <c r="A351" s="77"/>
      <c r="B351" s="79"/>
      <c r="C351" s="79"/>
      <c r="D351" s="79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</row>
    <row r="352" spans="1:26" ht="14.25">
      <c r="A352" s="77"/>
      <c r="B352" s="79"/>
      <c r="C352" s="79"/>
      <c r="D352" s="79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spans="1:26" ht="14.25">
      <c r="A353" s="77"/>
      <c r="B353" s="79"/>
      <c r="C353" s="79"/>
      <c r="D353" s="79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</row>
    <row r="354" spans="1:26" ht="14.25">
      <c r="A354" s="77"/>
      <c r="B354" s="79"/>
      <c r="C354" s="79"/>
      <c r="D354" s="79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spans="1:26" ht="14.25">
      <c r="A355" s="77"/>
      <c r="B355" s="79"/>
      <c r="C355" s="79"/>
      <c r="D355" s="79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</row>
    <row r="356" spans="1:26" ht="14.25">
      <c r="A356" s="77"/>
      <c r="B356" s="79"/>
      <c r="C356" s="79"/>
      <c r="D356" s="79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</row>
    <row r="357" spans="1:26" ht="14.25">
      <c r="A357" s="77"/>
      <c r="B357" s="79"/>
      <c r="C357" s="79"/>
      <c r="D357" s="79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spans="1:26" ht="14.25">
      <c r="A358" s="77"/>
      <c r="B358" s="79"/>
      <c r="C358" s="79"/>
      <c r="D358" s="79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</row>
    <row r="359" spans="1:26" ht="14.25">
      <c r="A359" s="77"/>
      <c r="B359" s="79"/>
      <c r="C359" s="79"/>
      <c r="D359" s="79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spans="1:26" ht="14.25">
      <c r="A360" s="77"/>
      <c r="B360" s="79"/>
      <c r="C360" s="79"/>
      <c r="D360" s="79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spans="1:26" ht="14.25">
      <c r="A361" s="77"/>
      <c r="B361" s="79"/>
      <c r="C361" s="79"/>
      <c r="D361" s="79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spans="1:26" ht="14.25">
      <c r="A362" s="77"/>
      <c r="B362" s="79"/>
      <c r="C362" s="79"/>
      <c r="D362" s="79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</row>
    <row r="363" spans="1:26" ht="14.25">
      <c r="A363" s="77"/>
      <c r="B363" s="79"/>
      <c r="C363" s="79"/>
      <c r="D363" s="79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</row>
    <row r="364" spans="1:26" ht="14.25">
      <c r="A364" s="77"/>
      <c r="B364" s="79"/>
      <c r="C364" s="79"/>
      <c r="D364" s="79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</row>
    <row r="365" spans="1:26" ht="14.25">
      <c r="A365" s="77"/>
      <c r="B365" s="79"/>
      <c r="C365" s="79"/>
      <c r="D365" s="79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</row>
    <row r="366" spans="1:26" ht="14.25">
      <c r="A366" s="77"/>
      <c r="B366" s="79"/>
      <c r="C366" s="79"/>
      <c r="D366" s="79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</row>
    <row r="367" spans="1:26" ht="14.25">
      <c r="A367" s="77"/>
      <c r="B367" s="79"/>
      <c r="C367" s="79"/>
      <c r="D367" s="79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</row>
    <row r="368" spans="1:26" ht="14.25">
      <c r="A368" s="77"/>
      <c r="B368" s="79"/>
      <c r="C368" s="79"/>
      <c r="D368" s="79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</row>
    <row r="369" spans="1:26" ht="14.25">
      <c r="A369" s="77"/>
      <c r="B369" s="79"/>
      <c r="C369" s="79"/>
      <c r="D369" s="79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</row>
    <row r="370" spans="1:26" ht="14.25">
      <c r="A370" s="77"/>
      <c r="B370" s="79"/>
      <c r="C370" s="79"/>
      <c r="D370" s="79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</row>
    <row r="371" spans="1:26" ht="14.25">
      <c r="A371" s="77"/>
      <c r="B371" s="79"/>
      <c r="C371" s="79"/>
      <c r="D371" s="79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</row>
    <row r="372" spans="1:26" ht="14.25">
      <c r="A372" s="77"/>
      <c r="B372" s="79"/>
      <c r="C372" s="79"/>
      <c r="D372" s="79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</row>
    <row r="373" spans="1:26" ht="14.25">
      <c r="A373" s="77"/>
      <c r="B373" s="79"/>
      <c r="C373" s="79"/>
      <c r="D373" s="79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</row>
    <row r="374" spans="1:26" ht="14.25">
      <c r="A374" s="77"/>
      <c r="B374" s="79"/>
      <c r="C374" s="79"/>
      <c r="D374" s="79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</row>
    <row r="375" spans="1:26" ht="14.25">
      <c r="A375" s="77"/>
      <c r="B375" s="79"/>
      <c r="C375" s="79"/>
      <c r="D375" s="79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</row>
    <row r="376" spans="1:26" ht="14.25">
      <c r="A376" s="77"/>
      <c r="B376" s="79"/>
      <c r="C376" s="79"/>
      <c r="D376" s="79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</row>
    <row r="377" spans="1:26" ht="14.25">
      <c r="A377" s="77"/>
      <c r="B377" s="79"/>
      <c r="C377" s="79"/>
      <c r="D377" s="79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</row>
    <row r="378" spans="1:26" ht="14.25">
      <c r="A378" s="77"/>
      <c r="B378" s="79"/>
      <c r="C378" s="79"/>
      <c r="D378" s="79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</row>
    <row r="379" spans="1:26" ht="14.25">
      <c r="A379" s="77"/>
      <c r="B379" s="79"/>
      <c r="C379" s="79"/>
      <c r="D379" s="79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</row>
    <row r="380" spans="1:26" ht="14.25">
      <c r="A380" s="77"/>
      <c r="B380" s="79"/>
      <c r="C380" s="79"/>
      <c r="D380" s="79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</row>
    <row r="381" spans="1:26" ht="14.25">
      <c r="A381" s="77"/>
      <c r="B381" s="79"/>
      <c r="C381" s="79"/>
      <c r="D381" s="79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</row>
    <row r="382" spans="1:26" ht="14.25">
      <c r="A382" s="77"/>
      <c r="B382" s="79"/>
      <c r="C382" s="79"/>
      <c r="D382" s="79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</row>
    <row r="383" spans="1:26" ht="14.25">
      <c r="A383" s="77"/>
      <c r="B383" s="79"/>
      <c r="C383" s="79"/>
      <c r="D383" s="79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</row>
    <row r="384" spans="1:26" ht="14.25">
      <c r="A384" s="77"/>
      <c r="B384" s="79"/>
      <c r="C384" s="79"/>
      <c r="D384" s="79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</row>
    <row r="385" spans="1:26" ht="14.25">
      <c r="A385" s="77"/>
      <c r="B385" s="79"/>
      <c r="C385" s="79"/>
      <c r="D385" s="79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</row>
    <row r="386" spans="1:26" ht="14.25">
      <c r="A386" s="77"/>
      <c r="B386" s="79"/>
      <c r="C386" s="79"/>
      <c r="D386" s="79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</row>
    <row r="387" spans="1:26" ht="14.25">
      <c r="A387" s="77"/>
      <c r="B387" s="79"/>
      <c r="C387" s="79"/>
      <c r="D387" s="79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</row>
    <row r="388" spans="1:26" ht="14.25">
      <c r="A388" s="77"/>
      <c r="B388" s="79"/>
      <c r="C388" s="79"/>
      <c r="D388" s="79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</row>
    <row r="389" spans="1:26" ht="14.25">
      <c r="A389" s="77"/>
      <c r="B389" s="79"/>
      <c r="C389" s="79"/>
      <c r="D389" s="79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</row>
    <row r="390" spans="1:26" ht="14.25">
      <c r="A390" s="77"/>
      <c r="B390" s="79"/>
      <c r="C390" s="79"/>
      <c r="D390" s="79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</row>
    <row r="391" spans="1:26" ht="14.25">
      <c r="A391" s="77"/>
      <c r="B391" s="79"/>
      <c r="C391" s="79"/>
      <c r="D391" s="79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</row>
    <row r="392" spans="1:26" ht="14.25">
      <c r="A392" s="77"/>
      <c r="B392" s="79"/>
      <c r="C392" s="79"/>
      <c r="D392" s="79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</row>
    <row r="393" spans="1:26" ht="14.25">
      <c r="A393" s="77"/>
      <c r="B393" s="79"/>
      <c r="C393" s="79"/>
      <c r="D393" s="79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</row>
    <row r="394" spans="1:26" ht="14.25">
      <c r="A394" s="77"/>
      <c r="B394" s="79"/>
      <c r="C394" s="79"/>
      <c r="D394" s="79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</row>
    <row r="395" spans="1:26" ht="14.25">
      <c r="A395" s="77"/>
      <c r="B395" s="79"/>
      <c r="C395" s="79"/>
      <c r="D395" s="79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</row>
    <row r="396" spans="1:26" ht="14.25">
      <c r="A396" s="77"/>
      <c r="B396" s="79"/>
      <c r="C396" s="79"/>
      <c r="D396" s="79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</row>
    <row r="397" spans="1:26" ht="14.25">
      <c r="A397" s="77"/>
      <c r="B397" s="79"/>
      <c r="C397" s="79"/>
      <c r="D397" s="79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</row>
    <row r="398" spans="1:26" ht="14.25">
      <c r="A398" s="77"/>
      <c r="B398" s="79"/>
      <c r="C398" s="79"/>
      <c r="D398" s="79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</row>
    <row r="399" spans="1:26" ht="14.25">
      <c r="A399" s="77"/>
      <c r="B399" s="79"/>
      <c r="C399" s="79"/>
      <c r="D399" s="79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</row>
    <row r="400" spans="1:26" ht="14.25">
      <c r="A400" s="77"/>
      <c r="B400" s="79"/>
      <c r="C400" s="79"/>
      <c r="D400" s="79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</row>
    <row r="401" spans="1:26" ht="14.25">
      <c r="A401" s="77"/>
      <c r="B401" s="79"/>
      <c r="C401" s="79"/>
      <c r="D401" s="79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</row>
    <row r="402" spans="1:26" ht="14.25">
      <c r="A402" s="77"/>
      <c r="B402" s="79"/>
      <c r="C402" s="79"/>
      <c r="D402" s="79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</row>
    <row r="403" spans="1:26" ht="14.25">
      <c r="A403" s="77"/>
      <c r="B403" s="79"/>
      <c r="C403" s="79"/>
      <c r="D403" s="79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</row>
    <row r="404" spans="1:26" ht="14.25">
      <c r="A404" s="77"/>
      <c r="B404" s="79"/>
      <c r="C404" s="79"/>
      <c r="D404" s="79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</row>
    <row r="405" spans="1:26" ht="14.25">
      <c r="A405" s="77"/>
      <c r="B405" s="79"/>
      <c r="C405" s="79"/>
      <c r="D405" s="79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</row>
    <row r="406" spans="1:26" ht="14.25">
      <c r="A406" s="77"/>
      <c r="B406" s="79"/>
      <c r="C406" s="79"/>
      <c r="D406" s="79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</row>
    <row r="407" spans="1:26" ht="14.25">
      <c r="A407" s="77"/>
      <c r="B407" s="79"/>
      <c r="C407" s="79"/>
      <c r="D407" s="79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</row>
    <row r="408" spans="1:26" ht="14.25">
      <c r="A408" s="77"/>
      <c r="B408" s="79"/>
      <c r="C408" s="79"/>
      <c r="D408" s="79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</row>
    <row r="409" spans="1:26" ht="14.25">
      <c r="A409" s="77"/>
      <c r="B409" s="79"/>
      <c r="C409" s="79"/>
      <c r="D409" s="79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</row>
    <row r="410" spans="1:26" ht="14.25">
      <c r="A410" s="77"/>
      <c r="B410" s="79"/>
      <c r="C410" s="79"/>
      <c r="D410" s="79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</row>
    <row r="411" spans="1:26" ht="14.25">
      <c r="A411" s="77"/>
      <c r="B411" s="79"/>
      <c r="C411" s="79"/>
      <c r="D411" s="79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</row>
    <row r="412" spans="1:26" ht="14.25">
      <c r="A412" s="77"/>
      <c r="B412" s="79"/>
      <c r="C412" s="79"/>
      <c r="D412" s="79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</row>
    <row r="413" spans="1:26" ht="14.25">
      <c r="A413" s="77"/>
      <c r="B413" s="79"/>
      <c r="C413" s="79"/>
      <c r="D413" s="79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</row>
    <row r="414" spans="1:26" ht="14.25">
      <c r="A414" s="77"/>
      <c r="B414" s="79"/>
      <c r="C414" s="79"/>
      <c r="D414" s="79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</row>
    <row r="415" spans="1:26" ht="14.25">
      <c r="A415" s="77"/>
      <c r="B415" s="79"/>
      <c r="C415" s="79"/>
      <c r="D415" s="79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</row>
    <row r="416" spans="1:26" ht="14.25">
      <c r="A416" s="77"/>
      <c r="B416" s="79"/>
      <c r="C416" s="79"/>
      <c r="D416" s="79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</row>
    <row r="417" spans="1:26" ht="14.25">
      <c r="A417" s="77"/>
      <c r="B417" s="79"/>
      <c r="C417" s="79"/>
      <c r="D417" s="79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</row>
    <row r="418" spans="1:26" ht="14.25">
      <c r="A418" s="77"/>
      <c r="B418" s="79"/>
      <c r="C418" s="79"/>
      <c r="D418" s="79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</row>
    <row r="419" spans="1:26" ht="14.25">
      <c r="A419" s="77"/>
      <c r="B419" s="79"/>
      <c r="C419" s="79"/>
      <c r="D419" s="79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</row>
    <row r="420" spans="1:26" ht="14.25">
      <c r="A420" s="77"/>
      <c r="B420" s="79"/>
      <c r="C420" s="79"/>
      <c r="D420" s="79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</row>
    <row r="421" spans="1:26" ht="14.25">
      <c r="A421" s="77"/>
      <c r="B421" s="79"/>
      <c r="C421" s="79"/>
      <c r="D421" s="79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</row>
    <row r="422" spans="1:26" ht="14.25">
      <c r="A422" s="77"/>
      <c r="B422" s="79"/>
      <c r="C422" s="79"/>
      <c r="D422" s="79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</row>
    <row r="423" spans="1:26" ht="14.25">
      <c r="A423" s="77"/>
      <c r="B423" s="79"/>
      <c r="C423" s="79"/>
      <c r="D423" s="79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</row>
    <row r="424" spans="1:26" ht="14.25">
      <c r="A424" s="77"/>
      <c r="B424" s="79"/>
      <c r="C424" s="79"/>
      <c r="D424" s="79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</row>
    <row r="425" spans="1:26" ht="14.25">
      <c r="A425" s="77"/>
      <c r="B425" s="79"/>
      <c r="C425" s="79"/>
      <c r="D425" s="79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</row>
    <row r="426" spans="1:26" ht="14.25">
      <c r="A426" s="77"/>
      <c r="B426" s="79"/>
      <c r="C426" s="79"/>
      <c r="D426" s="79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</row>
    <row r="427" spans="1:26" ht="14.25">
      <c r="A427" s="77"/>
      <c r="B427" s="79"/>
      <c r="C427" s="79"/>
      <c r="D427" s="79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</row>
    <row r="428" spans="1:26" ht="14.25">
      <c r="A428" s="77"/>
      <c r="B428" s="79"/>
      <c r="C428" s="79"/>
      <c r="D428" s="79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</row>
    <row r="429" spans="1:26" ht="14.25">
      <c r="A429" s="77"/>
      <c r="B429" s="79"/>
      <c r="C429" s="79"/>
      <c r="D429" s="79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</row>
    <row r="430" spans="1:26" ht="14.25">
      <c r="A430" s="77"/>
      <c r="B430" s="79"/>
      <c r="C430" s="79"/>
      <c r="D430" s="79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</row>
    <row r="431" spans="1:26" ht="14.25">
      <c r="A431" s="77"/>
      <c r="B431" s="79"/>
      <c r="C431" s="79"/>
      <c r="D431" s="79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</row>
    <row r="432" spans="1:26" ht="14.25">
      <c r="A432" s="77"/>
      <c r="B432" s="79"/>
      <c r="C432" s="79"/>
      <c r="D432" s="79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</row>
    <row r="433" spans="1:26" ht="14.25">
      <c r="A433" s="77"/>
      <c r="B433" s="79"/>
      <c r="C433" s="79"/>
      <c r="D433" s="79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</row>
    <row r="434" spans="1:26" ht="14.25">
      <c r="A434" s="77"/>
      <c r="B434" s="79"/>
      <c r="C434" s="79"/>
      <c r="D434" s="79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spans="1:26" ht="14.25">
      <c r="A435" s="77"/>
      <c r="B435" s="79"/>
      <c r="C435" s="79"/>
      <c r="D435" s="79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spans="1:26" ht="14.25">
      <c r="A436" s="77"/>
      <c r="B436" s="79"/>
      <c r="C436" s="79"/>
      <c r="D436" s="79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spans="1:26" ht="14.25">
      <c r="A437" s="77"/>
      <c r="B437" s="79"/>
      <c r="C437" s="79"/>
      <c r="D437" s="79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  <row r="438" spans="1:26" ht="14.25">
      <c r="A438" s="77"/>
      <c r="B438" s="79"/>
      <c r="C438" s="79"/>
      <c r="D438" s="79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</row>
    <row r="439" spans="1:26" ht="14.25">
      <c r="A439" s="77"/>
      <c r="B439" s="79"/>
      <c r="C439" s="79"/>
      <c r="D439" s="79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</row>
    <row r="440" spans="1:26" ht="14.25">
      <c r="A440" s="77"/>
      <c r="B440" s="79"/>
      <c r="C440" s="79"/>
      <c r="D440" s="79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</row>
    <row r="441" spans="1:26" ht="14.25">
      <c r="A441" s="77"/>
      <c r="B441" s="79"/>
      <c r="C441" s="79"/>
      <c r="D441" s="79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</row>
    <row r="442" spans="1:26" ht="14.25">
      <c r="A442" s="77"/>
      <c r="B442" s="79"/>
      <c r="C442" s="79"/>
      <c r="D442" s="79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</row>
    <row r="443" spans="1:26" ht="14.25">
      <c r="A443" s="77"/>
      <c r="B443" s="79"/>
      <c r="C443" s="79"/>
      <c r="D443" s="79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</row>
    <row r="444" spans="1:26" ht="14.25">
      <c r="A444" s="77"/>
      <c r="B444" s="79"/>
      <c r="C444" s="79"/>
      <c r="D444" s="79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</row>
    <row r="445" spans="1:26" ht="14.25">
      <c r="A445" s="77"/>
      <c r="B445" s="79"/>
      <c r="C445" s="79"/>
      <c r="D445" s="79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</row>
    <row r="446" spans="1:26" ht="14.25">
      <c r="A446" s="77"/>
      <c r="B446" s="79"/>
      <c r="C446" s="79"/>
      <c r="D446" s="79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</row>
    <row r="447" spans="1:26" ht="14.25">
      <c r="A447" s="77"/>
      <c r="B447" s="79"/>
      <c r="C447" s="79"/>
      <c r="D447" s="79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</row>
    <row r="448" spans="1:26" ht="14.25">
      <c r="A448" s="77"/>
      <c r="B448" s="79"/>
      <c r="C448" s="79"/>
      <c r="D448" s="79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</row>
    <row r="449" spans="1:26" ht="14.25">
      <c r="A449" s="77"/>
      <c r="B449" s="79"/>
      <c r="C449" s="79"/>
      <c r="D449" s="79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</row>
    <row r="450" spans="1:26" ht="14.25">
      <c r="A450" s="77"/>
      <c r="B450" s="79"/>
      <c r="C450" s="79"/>
      <c r="D450" s="79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</row>
    <row r="451" spans="1:26" ht="14.25">
      <c r="A451" s="77"/>
      <c r="B451" s="79"/>
      <c r="C451" s="79"/>
      <c r="D451" s="79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</row>
    <row r="452" spans="1:26" ht="14.25">
      <c r="A452" s="77"/>
      <c r="B452" s="79"/>
      <c r="C452" s="79"/>
      <c r="D452" s="79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</row>
    <row r="453" spans="1:26" ht="14.25">
      <c r="A453" s="77"/>
      <c r="B453" s="79"/>
      <c r="C453" s="79"/>
      <c r="D453" s="79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</row>
    <row r="454" spans="1:26" ht="14.25">
      <c r="A454" s="77"/>
      <c r="B454" s="79"/>
      <c r="C454" s="79"/>
      <c r="D454" s="79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</row>
    <row r="455" spans="1:26" ht="14.25">
      <c r="A455" s="77"/>
      <c r="B455" s="79"/>
      <c r="C455" s="79"/>
      <c r="D455" s="79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</row>
    <row r="456" spans="1:26" ht="14.25">
      <c r="A456" s="77"/>
      <c r="B456" s="79"/>
      <c r="C456" s="79"/>
      <c r="D456" s="79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</row>
    <row r="457" spans="1:26" ht="14.25">
      <c r="A457" s="77"/>
      <c r="B457" s="79"/>
      <c r="C457" s="79"/>
      <c r="D457" s="79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</row>
    <row r="458" spans="1:26" ht="14.25">
      <c r="A458" s="77"/>
      <c r="B458" s="79"/>
      <c r="C458" s="79"/>
      <c r="D458" s="79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</row>
    <row r="459" spans="1:26" ht="14.25">
      <c r="A459" s="77"/>
      <c r="B459" s="79"/>
      <c r="C459" s="79"/>
      <c r="D459" s="79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</row>
    <row r="460" spans="1:26" ht="14.25">
      <c r="A460" s="77"/>
      <c r="B460" s="79"/>
      <c r="C460" s="79"/>
      <c r="D460" s="79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</row>
    <row r="461" spans="1:26" ht="14.25">
      <c r="A461" s="77"/>
      <c r="B461" s="79"/>
      <c r="C461" s="79"/>
      <c r="D461" s="79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</row>
    <row r="462" spans="1:26" ht="14.25">
      <c r="A462" s="77"/>
      <c r="B462" s="79"/>
      <c r="C462" s="79"/>
      <c r="D462" s="79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</row>
    <row r="463" spans="1:26" ht="14.25">
      <c r="A463" s="77"/>
      <c r="B463" s="79"/>
      <c r="C463" s="79"/>
      <c r="D463" s="79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</row>
    <row r="464" spans="1:26" ht="14.25">
      <c r="A464" s="77"/>
      <c r="B464" s="79"/>
      <c r="C464" s="79"/>
      <c r="D464" s="79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</row>
    <row r="465" spans="1:26" ht="14.25">
      <c r="A465" s="77"/>
      <c r="B465" s="79"/>
      <c r="C465" s="79"/>
      <c r="D465" s="79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</row>
    <row r="466" spans="1:26" ht="14.25">
      <c r="A466" s="77"/>
      <c r="B466" s="79"/>
      <c r="C466" s="79"/>
      <c r="D466" s="79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</row>
    <row r="467" spans="1:26" ht="14.25">
      <c r="A467" s="77"/>
      <c r="B467" s="79"/>
      <c r="C467" s="79"/>
      <c r="D467" s="79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</row>
    <row r="468" spans="1:26" ht="14.25">
      <c r="A468" s="77"/>
      <c r="B468" s="79"/>
      <c r="C468" s="79"/>
      <c r="D468" s="79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</row>
    <row r="469" spans="1:26" ht="14.25">
      <c r="A469" s="77"/>
      <c r="B469" s="79"/>
      <c r="C469" s="79"/>
      <c r="D469" s="79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</row>
    <row r="470" spans="1:26" ht="14.25">
      <c r="A470" s="77"/>
      <c r="B470" s="79"/>
      <c r="C470" s="79"/>
      <c r="D470" s="79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</row>
    <row r="471" spans="1:26" ht="14.25">
      <c r="A471" s="77"/>
      <c r="B471" s="79"/>
      <c r="C471" s="79"/>
      <c r="D471" s="79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</row>
    <row r="472" spans="1:26" ht="14.25">
      <c r="A472" s="77"/>
      <c r="B472" s="79"/>
      <c r="C472" s="79"/>
      <c r="D472" s="79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</row>
    <row r="473" spans="1:26" ht="14.25">
      <c r="A473" s="77"/>
      <c r="B473" s="79"/>
      <c r="C473" s="79"/>
      <c r="D473" s="79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</row>
    <row r="474" spans="1:26" ht="14.25">
      <c r="A474" s="77"/>
      <c r="B474" s="79"/>
      <c r="C474" s="79"/>
      <c r="D474" s="79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</row>
    <row r="475" spans="1:26" ht="14.25">
      <c r="A475" s="77"/>
      <c r="B475" s="79"/>
      <c r="C475" s="79"/>
      <c r="D475" s="79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</row>
    <row r="476" spans="1:26" ht="14.25">
      <c r="A476" s="77"/>
      <c r="B476" s="79"/>
      <c r="C476" s="79"/>
      <c r="D476" s="79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</row>
    <row r="477" spans="1:26" ht="14.25">
      <c r="A477" s="77"/>
      <c r="B477" s="79"/>
      <c r="C477" s="79"/>
      <c r="D477" s="79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</row>
    <row r="478" spans="1:26" ht="14.25">
      <c r="A478" s="77"/>
      <c r="B478" s="79"/>
      <c r="C478" s="79"/>
      <c r="D478" s="79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</row>
    <row r="479" spans="1:26" ht="14.25">
      <c r="A479" s="77"/>
      <c r="B479" s="79"/>
      <c r="C479" s="79"/>
      <c r="D479" s="79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</row>
    <row r="480" spans="1:26" ht="14.25">
      <c r="A480" s="77"/>
      <c r="B480" s="79"/>
      <c r="C480" s="79"/>
      <c r="D480" s="79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</row>
    <row r="481" spans="1:26" ht="14.25">
      <c r="A481" s="77"/>
      <c r="B481" s="79"/>
      <c r="C481" s="79"/>
      <c r="D481" s="79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</row>
    <row r="482" spans="1:26" ht="14.25">
      <c r="A482" s="77"/>
      <c r="B482" s="79"/>
      <c r="C482" s="79"/>
      <c r="D482" s="79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</row>
    <row r="483" spans="1:26" ht="14.25">
      <c r="A483" s="77"/>
      <c r="B483" s="79"/>
      <c r="C483" s="79"/>
      <c r="D483" s="79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</row>
    <row r="484" spans="1:26" ht="14.25">
      <c r="A484" s="77"/>
      <c r="B484" s="79"/>
      <c r="C484" s="79"/>
      <c r="D484" s="79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</row>
    <row r="485" spans="1:26" ht="14.25">
      <c r="A485" s="77"/>
      <c r="B485" s="79"/>
      <c r="C485" s="79"/>
      <c r="D485" s="79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</row>
    <row r="486" spans="1:26" ht="14.25">
      <c r="A486" s="77"/>
      <c r="B486" s="79"/>
      <c r="C486" s="79"/>
      <c r="D486" s="79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</row>
    <row r="487" spans="1:26" ht="14.25">
      <c r="A487" s="77"/>
      <c r="B487" s="79"/>
      <c r="C487" s="79"/>
      <c r="D487" s="79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</row>
    <row r="488" spans="1:26" ht="14.25">
      <c r="A488" s="77"/>
      <c r="B488" s="79"/>
      <c r="C488" s="79"/>
      <c r="D488" s="79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</row>
    <row r="489" spans="1:26" ht="14.25">
      <c r="A489" s="77"/>
      <c r="B489" s="79"/>
      <c r="C489" s="79"/>
      <c r="D489" s="79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</row>
    <row r="490" spans="1:26" ht="14.25">
      <c r="A490" s="77"/>
      <c r="B490" s="79"/>
      <c r="C490" s="79"/>
      <c r="D490" s="79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</row>
    <row r="491" spans="1:26" ht="14.25">
      <c r="A491" s="77"/>
      <c r="B491" s="79"/>
      <c r="C491" s="79"/>
      <c r="D491" s="79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</row>
    <row r="492" spans="1:26" ht="14.25">
      <c r="A492" s="77"/>
      <c r="B492" s="79"/>
      <c r="C492" s="79"/>
      <c r="D492" s="79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</row>
    <row r="493" spans="1:26" ht="14.25">
      <c r="A493" s="77"/>
      <c r="B493" s="79"/>
      <c r="C493" s="79"/>
      <c r="D493" s="79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</row>
    <row r="494" spans="1:26" ht="14.25">
      <c r="A494" s="77"/>
      <c r="B494" s="79"/>
      <c r="C494" s="79"/>
      <c r="D494" s="79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</row>
    <row r="495" spans="1:26" ht="14.25">
      <c r="A495" s="77"/>
      <c r="B495" s="79"/>
      <c r="C495" s="79"/>
      <c r="D495" s="79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</row>
    <row r="496" spans="1:26" ht="14.25">
      <c r="A496" s="77"/>
      <c r="B496" s="79"/>
      <c r="C496" s="79"/>
      <c r="D496" s="79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</row>
    <row r="497" spans="1:26" ht="14.25">
      <c r="A497" s="77"/>
      <c r="B497" s="79"/>
      <c r="C497" s="79"/>
      <c r="D497" s="79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</row>
    <row r="498" spans="1:26" ht="14.25">
      <c r="A498" s="77"/>
      <c r="B498" s="79"/>
      <c r="C498" s="79"/>
      <c r="D498" s="79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</row>
    <row r="499" spans="1:26" ht="14.25">
      <c r="A499" s="77"/>
      <c r="B499" s="79"/>
      <c r="C499" s="79"/>
      <c r="D499" s="79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</row>
    <row r="500" spans="1:26" ht="14.25">
      <c r="A500" s="77"/>
      <c r="B500" s="79"/>
      <c r="C500" s="79"/>
      <c r="D500" s="79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</row>
    <row r="501" spans="1:26" ht="14.25">
      <c r="A501" s="77"/>
      <c r="B501" s="79"/>
      <c r="C501" s="79"/>
      <c r="D501" s="79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</row>
    <row r="502" spans="1:26" ht="14.25">
      <c r="A502" s="77"/>
      <c r="B502" s="79"/>
      <c r="C502" s="79"/>
      <c r="D502" s="79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</row>
    <row r="503" spans="1:26" ht="14.25">
      <c r="A503" s="77"/>
      <c r="B503" s="79"/>
      <c r="C503" s="79"/>
      <c r="D503" s="79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</row>
    <row r="504" spans="1:26" ht="14.25">
      <c r="A504" s="77"/>
      <c r="B504" s="79"/>
      <c r="C504" s="79"/>
      <c r="D504" s="79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</row>
    <row r="505" spans="1:26" ht="14.25">
      <c r="A505" s="77"/>
      <c r="B505" s="79"/>
      <c r="C505" s="79"/>
      <c r="D505" s="79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</row>
    <row r="506" spans="1:26" ht="14.25">
      <c r="A506" s="77"/>
      <c r="B506" s="79"/>
      <c r="C506" s="79"/>
      <c r="D506" s="79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</row>
    <row r="507" spans="1:26" ht="14.25">
      <c r="A507" s="77"/>
      <c r="B507" s="79"/>
      <c r="C507" s="79"/>
      <c r="D507" s="79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</row>
    <row r="508" spans="1:26" ht="14.25">
      <c r="A508" s="77"/>
      <c r="B508" s="79"/>
      <c r="C508" s="79"/>
      <c r="D508" s="79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</row>
    <row r="509" spans="1:26" ht="14.25">
      <c r="A509" s="77"/>
      <c r="B509" s="79"/>
      <c r="C509" s="79"/>
      <c r="D509" s="79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</row>
    <row r="510" spans="1:26" ht="14.25">
      <c r="A510" s="77"/>
      <c r="B510" s="79"/>
      <c r="C510" s="79"/>
      <c r="D510" s="79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</row>
    <row r="511" spans="1:26" ht="14.25">
      <c r="A511" s="77"/>
      <c r="B511" s="79"/>
      <c r="C511" s="79"/>
      <c r="D511" s="79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</row>
    <row r="512" spans="1:26" ht="14.25">
      <c r="A512" s="77"/>
      <c r="B512" s="79"/>
      <c r="C512" s="79"/>
      <c r="D512" s="79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</row>
    <row r="513" spans="1:26" ht="14.25">
      <c r="A513" s="77"/>
      <c r="B513" s="79"/>
      <c r="C513" s="79"/>
      <c r="D513" s="79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</row>
    <row r="514" spans="1:26" ht="14.25">
      <c r="A514" s="77"/>
      <c r="B514" s="79"/>
      <c r="C514" s="79"/>
      <c r="D514" s="79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</row>
    <row r="515" spans="1:26" ht="14.25">
      <c r="A515" s="77"/>
      <c r="B515" s="79"/>
      <c r="C515" s="79"/>
      <c r="D515" s="79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</row>
    <row r="516" spans="1:26" ht="14.25">
      <c r="A516" s="77"/>
      <c r="B516" s="79"/>
      <c r="C516" s="79"/>
      <c r="D516" s="79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</row>
    <row r="517" spans="1:26" ht="14.25">
      <c r="A517" s="77"/>
      <c r="B517" s="79"/>
      <c r="C517" s="79"/>
      <c r="D517" s="79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</row>
    <row r="518" spans="1:26" ht="14.25">
      <c r="A518" s="77"/>
      <c r="B518" s="79"/>
      <c r="C518" s="79"/>
      <c r="D518" s="79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</row>
    <row r="519" spans="1:26" ht="14.25">
      <c r="A519" s="77"/>
      <c r="B519" s="79"/>
      <c r="C519" s="79"/>
      <c r="D519" s="79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</row>
    <row r="520" spans="1:26" ht="14.25">
      <c r="A520" s="77"/>
      <c r="B520" s="79"/>
      <c r="C520" s="79"/>
      <c r="D520" s="79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</row>
    <row r="521" spans="1:26" ht="14.25">
      <c r="A521" s="77"/>
      <c r="B521" s="79"/>
      <c r="C521" s="79"/>
      <c r="D521" s="79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</row>
    <row r="522" spans="1:26" ht="14.25">
      <c r="A522" s="77"/>
      <c r="B522" s="79"/>
      <c r="C522" s="79"/>
      <c r="D522" s="79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</row>
    <row r="523" spans="1:26" ht="14.25">
      <c r="A523" s="77"/>
      <c r="B523" s="79"/>
      <c r="C523" s="79"/>
      <c r="D523" s="79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</row>
    <row r="524" spans="1:26" ht="14.25">
      <c r="A524" s="77"/>
      <c r="B524" s="79"/>
      <c r="C524" s="79"/>
      <c r="D524" s="79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</row>
    <row r="525" spans="1:26" ht="14.25">
      <c r="A525" s="77"/>
      <c r="B525" s="79"/>
      <c r="C525" s="79"/>
      <c r="D525" s="79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</row>
    <row r="526" spans="1:26" ht="14.25">
      <c r="A526" s="77"/>
      <c r="B526" s="79"/>
      <c r="C526" s="79"/>
      <c r="D526" s="79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</row>
    <row r="527" spans="1:26" ht="14.25">
      <c r="A527" s="77"/>
      <c r="B527" s="79"/>
      <c r="C527" s="79"/>
      <c r="D527" s="79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</row>
    <row r="528" spans="1:26" ht="14.25">
      <c r="A528" s="77"/>
      <c r="B528" s="79"/>
      <c r="C528" s="79"/>
      <c r="D528" s="79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</row>
    <row r="529" spans="1:26" ht="14.25">
      <c r="A529" s="77"/>
      <c r="B529" s="79"/>
      <c r="C529" s="79"/>
      <c r="D529" s="79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</row>
    <row r="530" spans="1:26" ht="14.25">
      <c r="A530" s="77"/>
      <c r="B530" s="79"/>
      <c r="C530" s="79"/>
      <c r="D530" s="79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</row>
    <row r="531" spans="1:26" ht="14.25">
      <c r="A531" s="77"/>
      <c r="B531" s="79"/>
      <c r="C531" s="79"/>
      <c r="D531" s="79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</row>
    <row r="532" spans="1:26" ht="14.25">
      <c r="A532" s="77"/>
      <c r="B532" s="79"/>
      <c r="C532" s="79"/>
      <c r="D532" s="79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</row>
    <row r="533" spans="1:26" ht="14.25">
      <c r="A533" s="77"/>
      <c r="B533" s="79"/>
      <c r="C533" s="79"/>
      <c r="D533" s="79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</row>
    <row r="534" spans="1:26" ht="14.25">
      <c r="A534" s="77"/>
      <c r="B534" s="79"/>
      <c r="C534" s="79"/>
      <c r="D534" s="79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</row>
    <row r="535" spans="1:26" ht="14.25">
      <c r="A535" s="77"/>
      <c r="B535" s="79"/>
      <c r="C535" s="79"/>
      <c r="D535" s="79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</row>
    <row r="536" spans="1:26" ht="14.25">
      <c r="A536" s="77"/>
      <c r="B536" s="79"/>
      <c r="C536" s="79"/>
      <c r="D536" s="79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</row>
    <row r="537" spans="1:26" ht="14.25">
      <c r="A537" s="77"/>
      <c r="B537" s="79"/>
      <c r="C537" s="79"/>
      <c r="D537" s="79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</row>
    <row r="538" spans="1:26" ht="14.25">
      <c r="A538" s="77"/>
      <c r="B538" s="79"/>
      <c r="C538" s="79"/>
      <c r="D538" s="79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</row>
    <row r="539" spans="1:26" ht="14.25">
      <c r="A539" s="77"/>
      <c r="B539" s="79"/>
      <c r="C539" s="79"/>
      <c r="D539" s="79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</row>
    <row r="540" spans="1:26" ht="14.25">
      <c r="A540" s="77"/>
      <c r="B540" s="79"/>
      <c r="C540" s="79"/>
      <c r="D540" s="79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</row>
    <row r="541" spans="1:26" ht="14.25">
      <c r="A541" s="77"/>
      <c r="B541" s="79"/>
      <c r="C541" s="79"/>
      <c r="D541" s="79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</row>
    <row r="542" spans="1:26" ht="14.25">
      <c r="A542" s="77"/>
      <c r="B542" s="79"/>
      <c r="C542" s="79"/>
      <c r="D542" s="79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</row>
    <row r="543" spans="1:26" ht="14.25">
      <c r="A543" s="77"/>
      <c r="B543" s="79"/>
      <c r="C543" s="79"/>
      <c r="D543" s="79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</row>
    <row r="544" spans="1:26" ht="14.25">
      <c r="A544" s="77"/>
      <c r="B544" s="79"/>
      <c r="C544" s="79"/>
      <c r="D544" s="79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</row>
    <row r="545" spans="1:26" ht="14.25">
      <c r="A545" s="77"/>
      <c r="B545" s="79"/>
      <c r="C545" s="79"/>
      <c r="D545" s="79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</row>
    <row r="546" spans="1:26" ht="14.25">
      <c r="A546" s="77"/>
      <c r="B546" s="79"/>
      <c r="C546" s="79"/>
      <c r="D546" s="79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</row>
    <row r="547" spans="1:26" ht="14.25">
      <c r="A547" s="77"/>
      <c r="B547" s="79"/>
      <c r="C547" s="79"/>
      <c r="D547" s="79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</row>
    <row r="548" spans="1:26" ht="14.25">
      <c r="A548" s="77"/>
      <c r="B548" s="79"/>
      <c r="C548" s="79"/>
      <c r="D548" s="79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</row>
    <row r="549" spans="1:26" ht="14.25">
      <c r="A549" s="77"/>
      <c r="B549" s="79"/>
      <c r="C549" s="79"/>
      <c r="D549" s="79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</row>
    <row r="550" spans="1:26" ht="14.25">
      <c r="A550" s="77"/>
      <c r="B550" s="79"/>
      <c r="C550" s="79"/>
      <c r="D550" s="79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</row>
    <row r="551" spans="1:26" ht="14.25">
      <c r="A551" s="77"/>
      <c r="B551" s="79"/>
      <c r="C551" s="79"/>
      <c r="D551" s="79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</row>
    <row r="552" spans="1:26" ht="14.25">
      <c r="A552" s="77"/>
      <c r="B552" s="79"/>
      <c r="C552" s="79"/>
      <c r="D552" s="79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</row>
    <row r="553" spans="1:26" ht="14.25">
      <c r="A553" s="77"/>
      <c r="B553" s="79"/>
      <c r="C553" s="79"/>
      <c r="D553" s="79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</row>
    <row r="554" spans="1:26" ht="14.25">
      <c r="A554" s="77"/>
      <c r="B554" s="79"/>
      <c r="C554" s="79"/>
      <c r="D554" s="79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</row>
    <row r="555" spans="1:26" ht="14.25">
      <c r="A555" s="77"/>
      <c r="B555" s="79"/>
      <c r="C555" s="79"/>
      <c r="D555" s="79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</row>
    <row r="556" spans="1:26" ht="14.25">
      <c r="A556" s="77"/>
      <c r="B556" s="79"/>
      <c r="C556" s="79"/>
      <c r="D556" s="79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</row>
    <row r="557" spans="1:26" ht="14.25">
      <c r="A557" s="77"/>
      <c r="B557" s="79"/>
      <c r="C557" s="79"/>
      <c r="D557" s="79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</row>
    <row r="558" spans="1:26" ht="14.25">
      <c r="A558" s="77"/>
      <c r="B558" s="79"/>
      <c r="C558" s="79"/>
      <c r="D558" s="79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</row>
    <row r="559" spans="1:26" ht="14.25">
      <c r="A559" s="77"/>
      <c r="B559" s="79"/>
      <c r="C559" s="79"/>
      <c r="D559" s="79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</row>
    <row r="560" spans="1:26" ht="14.25">
      <c r="A560" s="77"/>
      <c r="B560" s="79"/>
      <c r="C560" s="79"/>
      <c r="D560" s="79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</row>
    <row r="561" spans="1:26" ht="14.25">
      <c r="A561" s="77"/>
      <c r="B561" s="79"/>
      <c r="C561" s="79"/>
      <c r="D561" s="79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</row>
    <row r="562" spans="1:26" ht="14.25">
      <c r="A562" s="77"/>
      <c r="B562" s="79"/>
      <c r="C562" s="79"/>
      <c r="D562" s="79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</row>
    <row r="563" spans="1:26" ht="14.25">
      <c r="A563" s="77"/>
      <c r="B563" s="79"/>
      <c r="C563" s="79"/>
      <c r="D563" s="79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</row>
    <row r="564" spans="1:26" ht="14.25">
      <c r="A564" s="77"/>
      <c r="B564" s="79"/>
      <c r="C564" s="79"/>
      <c r="D564" s="79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</row>
    <row r="565" spans="1:26" ht="14.25">
      <c r="A565" s="77"/>
      <c r="B565" s="79"/>
      <c r="C565" s="79"/>
      <c r="D565" s="79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</row>
    <row r="566" spans="1:26" ht="14.25">
      <c r="A566" s="77"/>
      <c r="B566" s="79"/>
      <c r="C566" s="79"/>
      <c r="D566" s="79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</row>
    <row r="567" spans="1:26" ht="14.25">
      <c r="A567" s="77"/>
      <c r="B567" s="79"/>
      <c r="C567" s="79"/>
      <c r="D567" s="79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</row>
    <row r="568" spans="1:26" ht="14.25">
      <c r="A568" s="77"/>
      <c r="B568" s="79"/>
      <c r="C568" s="79"/>
      <c r="D568" s="79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</row>
    <row r="569" spans="1:26" ht="14.25">
      <c r="A569" s="77"/>
      <c r="B569" s="79"/>
      <c r="C569" s="79"/>
      <c r="D569" s="79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</row>
    <row r="570" spans="1:26" ht="14.25">
      <c r="A570" s="77"/>
      <c r="B570" s="79"/>
      <c r="C570" s="79"/>
      <c r="D570" s="79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</row>
    <row r="571" spans="1:26" ht="14.25">
      <c r="A571" s="77"/>
      <c r="B571" s="79"/>
      <c r="C571" s="79"/>
      <c r="D571" s="79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</row>
    <row r="572" spans="1:26" ht="14.25">
      <c r="A572" s="77"/>
      <c r="B572" s="79"/>
      <c r="C572" s="79"/>
      <c r="D572" s="79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</row>
    <row r="573" spans="1:26" ht="14.25">
      <c r="A573" s="77"/>
      <c r="B573" s="79"/>
      <c r="C573" s="79"/>
      <c r="D573" s="79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</row>
    <row r="574" spans="1:26" ht="14.25">
      <c r="A574" s="77"/>
      <c r="B574" s="79"/>
      <c r="C574" s="79"/>
      <c r="D574" s="79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</row>
    <row r="575" spans="1:26" ht="14.25">
      <c r="A575" s="77"/>
      <c r="B575" s="79"/>
      <c r="C575" s="79"/>
      <c r="D575" s="79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</row>
    <row r="576" spans="1:26" ht="14.25">
      <c r="A576" s="77"/>
      <c r="B576" s="79"/>
      <c r="C576" s="79"/>
      <c r="D576" s="79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</row>
    <row r="577" spans="1:26" ht="14.25">
      <c r="A577" s="77"/>
      <c r="B577" s="79"/>
      <c r="C577" s="79"/>
      <c r="D577" s="79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</row>
    <row r="578" spans="1:26" ht="14.25">
      <c r="A578" s="77"/>
      <c r="B578" s="79"/>
      <c r="C578" s="79"/>
      <c r="D578" s="79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</row>
    <row r="579" spans="1:26" ht="14.25">
      <c r="A579" s="77"/>
      <c r="B579" s="79"/>
      <c r="C579" s="79"/>
      <c r="D579" s="79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</row>
    <row r="580" spans="1:26" ht="14.25">
      <c r="A580" s="77"/>
      <c r="B580" s="79"/>
      <c r="C580" s="79"/>
      <c r="D580" s="79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</row>
    <row r="581" spans="1:26" ht="14.25">
      <c r="A581" s="77"/>
      <c r="B581" s="79"/>
      <c r="C581" s="79"/>
      <c r="D581" s="79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</row>
    <row r="582" spans="1:26" ht="14.25">
      <c r="A582" s="77"/>
      <c r="B582" s="79"/>
      <c r="C582" s="79"/>
      <c r="D582" s="79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</row>
    <row r="583" spans="1:26" ht="14.25">
      <c r="A583" s="77"/>
      <c r="B583" s="79"/>
      <c r="C583" s="79"/>
      <c r="D583" s="79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</row>
    <row r="584" spans="1:26" ht="14.25">
      <c r="A584" s="77"/>
      <c r="B584" s="79"/>
      <c r="C584" s="79"/>
      <c r="D584" s="79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</row>
    <row r="585" spans="1:26" ht="14.25">
      <c r="A585" s="77"/>
      <c r="B585" s="79"/>
      <c r="C585" s="79"/>
      <c r="D585" s="79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</row>
    <row r="586" spans="1:26" ht="14.25">
      <c r="A586" s="77"/>
      <c r="B586" s="79"/>
      <c r="C586" s="79"/>
      <c r="D586" s="79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</row>
    <row r="587" spans="1:26" ht="14.25">
      <c r="A587" s="77"/>
      <c r="B587" s="79"/>
      <c r="C587" s="79"/>
      <c r="D587" s="79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</row>
    <row r="588" spans="1:26" ht="14.25">
      <c r="A588" s="77"/>
      <c r="B588" s="79"/>
      <c r="C588" s="79"/>
      <c r="D588" s="79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</row>
    <row r="589" spans="1:26" ht="14.25">
      <c r="A589" s="77"/>
      <c r="B589" s="79"/>
      <c r="C589" s="79"/>
      <c r="D589" s="79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</row>
    <row r="590" spans="1:26" ht="14.25">
      <c r="A590" s="77"/>
      <c r="B590" s="79"/>
      <c r="C590" s="79"/>
      <c r="D590" s="79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</row>
    <row r="591" spans="1:26" ht="14.25">
      <c r="A591" s="77"/>
      <c r="B591" s="79"/>
      <c r="C591" s="79"/>
      <c r="D591" s="79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</row>
    <row r="592" spans="1:26" ht="14.25">
      <c r="A592" s="77"/>
      <c r="B592" s="79"/>
      <c r="C592" s="79"/>
      <c r="D592" s="79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</row>
    <row r="593" spans="1:26" ht="14.25">
      <c r="A593" s="77"/>
      <c r="B593" s="79"/>
      <c r="C593" s="79"/>
      <c r="D593" s="79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</row>
    <row r="594" spans="1:26" ht="14.25">
      <c r="A594" s="77"/>
      <c r="B594" s="79"/>
      <c r="C594" s="79"/>
      <c r="D594" s="79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</row>
    <row r="595" spans="1:26" ht="14.25">
      <c r="A595" s="77"/>
      <c r="B595" s="79"/>
      <c r="C595" s="79"/>
      <c r="D595" s="79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</row>
    <row r="596" spans="1:26" ht="14.25">
      <c r="A596" s="77"/>
      <c r="B596" s="79"/>
      <c r="C596" s="79"/>
      <c r="D596" s="79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</row>
    <row r="597" spans="1:26" ht="14.25">
      <c r="A597" s="77"/>
      <c r="B597" s="79"/>
      <c r="C597" s="79"/>
      <c r="D597" s="79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</row>
    <row r="598" spans="1:26" ht="14.25">
      <c r="A598" s="77"/>
      <c r="B598" s="79"/>
      <c r="C598" s="79"/>
      <c r="D598" s="79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</row>
    <row r="599" spans="1:26" ht="14.25">
      <c r="A599" s="77"/>
      <c r="B599" s="79"/>
      <c r="C599" s="79"/>
      <c r="D599" s="79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</row>
    <row r="600" spans="1:26" ht="14.25">
      <c r="A600" s="77"/>
      <c r="B600" s="79"/>
      <c r="C600" s="79"/>
      <c r="D600" s="79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</row>
    <row r="601" spans="1:26" ht="14.25">
      <c r="A601" s="77"/>
      <c r="B601" s="79"/>
      <c r="C601" s="79"/>
      <c r="D601" s="79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</row>
    <row r="602" spans="1:26" ht="14.25">
      <c r="A602" s="77"/>
      <c r="B602" s="79"/>
      <c r="C602" s="79"/>
      <c r="D602" s="79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</row>
    <row r="603" spans="1:26" ht="14.25">
      <c r="A603" s="77"/>
      <c r="B603" s="79"/>
      <c r="C603" s="79"/>
      <c r="D603" s="79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</row>
    <row r="604" spans="1:26" ht="14.25">
      <c r="A604" s="77"/>
      <c r="B604" s="79"/>
      <c r="C604" s="79"/>
      <c r="D604" s="79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</row>
    <row r="605" spans="1:26" ht="14.25">
      <c r="A605" s="77"/>
      <c r="B605" s="79"/>
      <c r="C605" s="79"/>
      <c r="D605" s="79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</row>
    <row r="606" spans="1:26" ht="14.25">
      <c r="A606" s="77"/>
      <c r="B606" s="79"/>
      <c r="C606" s="79"/>
      <c r="D606" s="79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</row>
    <row r="607" spans="1:26" ht="14.25">
      <c r="A607" s="77"/>
      <c r="B607" s="79"/>
      <c r="C607" s="79"/>
      <c r="D607" s="79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</row>
    <row r="608" spans="1:26" ht="14.25">
      <c r="A608" s="77"/>
      <c r="B608" s="79"/>
      <c r="C608" s="79"/>
      <c r="D608" s="79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</row>
    <row r="609" spans="1:26" ht="14.25">
      <c r="A609" s="77"/>
      <c r="B609" s="79"/>
      <c r="C609" s="79"/>
      <c r="D609" s="79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</row>
    <row r="610" spans="1:26" ht="14.25">
      <c r="A610" s="77"/>
      <c r="B610" s="79"/>
      <c r="C610" s="79"/>
      <c r="D610" s="79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</row>
    <row r="611" spans="1:26" ht="14.25">
      <c r="A611" s="77"/>
      <c r="B611" s="79"/>
      <c r="C611" s="79"/>
      <c r="D611" s="79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</row>
    <row r="612" spans="1:26" ht="14.25">
      <c r="A612" s="77"/>
      <c r="B612" s="79"/>
      <c r="C612" s="79"/>
      <c r="D612" s="79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</row>
    <row r="613" spans="1:26" ht="14.25">
      <c r="A613" s="77"/>
      <c r="B613" s="79"/>
      <c r="C613" s="79"/>
      <c r="D613" s="79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</row>
    <row r="614" spans="1:26" ht="14.25">
      <c r="A614" s="77"/>
      <c r="B614" s="79"/>
      <c r="C614" s="79"/>
      <c r="D614" s="79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</row>
    <row r="615" spans="1:26" ht="14.25">
      <c r="A615" s="77"/>
      <c r="B615" s="79"/>
      <c r="C615" s="79"/>
      <c r="D615" s="79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</row>
    <row r="616" spans="1:26" ht="14.25">
      <c r="A616" s="77"/>
      <c r="B616" s="79"/>
      <c r="C616" s="79"/>
      <c r="D616" s="79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</row>
    <row r="617" spans="1:26" ht="14.25">
      <c r="A617" s="77"/>
      <c r="B617" s="79"/>
      <c r="C617" s="79"/>
      <c r="D617" s="79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</row>
    <row r="618" spans="1:26" ht="14.25">
      <c r="A618" s="77"/>
      <c r="B618" s="79"/>
      <c r="C618" s="79"/>
      <c r="D618" s="79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</row>
    <row r="619" spans="1:26" ht="14.25">
      <c r="A619" s="77"/>
      <c r="B619" s="79"/>
      <c r="C619" s="79"/>
      <c r="D619" s="79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</row>
    <row r="620" spans="1:26" ht="14.25">
      <c r="A620" s="77"/>
      <c r="B620" s="79"/>
      <c r="C620" s="79"/>
      <c r="D620" s="79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</row>
    <row r="621" spans="1:26" ht="14.25">
      <c r="A621" s="77"/>
      <c r="B621" s="79"/>
      <c r="C621" s="79"/>
      <c r="D621" s="79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</row>
    <row r="622" spans="1:26" ht="14.25">
      <c r="A622" s="77"/>
      <c r="B622" s="79"/>
      <c r="C622" s="79"/>
      <c r="D622" s="79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</row>
    <row r="623" spans="1:26" ht="14.25">
      <c r="A623" s="77"/>
      <c r="B623" s="79"/>
      <c r="C623" s="79"/>
      <c r="D623" s="79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</row>
    <row r="624" spans="1:26" ht="14.25">
      <c r="A624" s="77"/>
      <c r="B624" s="79"/>
      <c r="C624" s="79"/>
      <c r="D624" s="79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</row>
    <row r="625" spans="1:26" ht="14.25">
      <c r="A625" s="77"/>
      <c r="B625" s="79"/>
      <c r="C625" s="79"/>
      <c r="D625" s="79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</row>
    <row r="626" spans="1:26" ht="14.25">
      <c r="A626" s="77"/>
      <c r="B626" s="79"/>
      <c r="C626" s="79"/>
      <c r="D626" s="79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</row>
    <row r="627" spans="1:26" ht="14.25">
      <c r="A627" s="77"/>
      <c r="B627" s="79"/>
      <c r="C627" s="79"/>
      <c r="D627" s="79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</row>
    <row r="628" spans="1:26" ht="14.25">
      <c r="A628" s="77"/>
      <c r="B628" s="79"/>
      <c r="C628" s="79"/>
      <c r="D628" s="79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</row>
    <row r="629" spans="1:26" ht="14.25">
      <c r="A629" s="77"/>
      <c r="B629" s="79"/>
      <c r="C629" s="79"/>
      <c r="D629" s="79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</row>
    <row r="630" spans="1:26" ht="14.25">
      <c r="A630" s="77"/>
      <c r="B630" s="79"/>
      <c r="C630" s="79"/>
      <c r="D630" s="79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</row>
    <row r="631" spans="1:26" ht="14.25">
      <c r="A631" s="77"/>
      <c r="B631" s="79"/>
      <c r="C631" s="79"/>
      <c r="D631" s="79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</row>
    <row r="632" spans="1:26" ht="14.25">
      <c r="A632" s="77"/>
      <c r="B632" s="79"/>
      <c r="C632" s="79"/>
      <c r="D632" s="79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</row>
    <row r="633" spans="1:26" ht="14.25">
      <c r="A633" s="77"/>
      <c r="B633" s="79"/>
      <c r="C633" s="79"/>
      <c r="D633" s="79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</row>
    <row r="634" spans="1:26" ht="14.25">
      <c r="A634" s="77"/>
      <c r="B634" s="79"/>
      <c r="C634" s="79"/>
      <c r="D634" s="79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</row>
    <row r="635" spans="1:26" ht="14.25">
      <c r="A635" s="77"/>
      <c r="B635" s="79"/>
      <c r="C635" s="79"/>
      <c r="D635" s="79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</row>
    <row r="636" spans="1:26" ht="14.25">
      <c r="A636" s="77"/>
      <c r="B636" s="79"/>
      <c r="C636" s="79"/>
      <c r="D636" s="79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</row>
    <row r="637" spans="1:26" ht="14.25">
      <c r="A637" s="77"/>
      <c r="B637" s="79"/>
      <c r="C637" s="79"/>
      <c r="D637" s="79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</row>
    <row r="638" spans="1:26" ht="14.25">
      <c r="A638" s="77"/>
      <c r="B638" s="79"/>
      <c r="C638" s="79"/>
      <c r="D638" s="79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</row>
    <row r="639" spans="1:26" ht="14.25">
      <c r="A639" s="77"/>
      <c r="B639" s="79"/>
      <c r="C639" s="79"/>
      <c r="D639" s="79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</row>
    <row r="640" spans="1:26" ht="14.25">
      <c r="A640" s="77"/>
      <c r="B640" s="79"/>
      <c r="C640" s="79"/>
      <c r="D640" s="79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</row>
    <row r="641" spans="1:26" ht="14.25">
      <c r="A641" s="77"/>
      <c r="B641" s="79"/>
      <c r="C641" s="79"/>
      <c r="D641" s="79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</row>
    <row r="642" spans="1:26" ht="14.25">
      <c r="A642" s="77"/>
      <c r="B642" s="79"/>
      <c r="C642" s="79"/>
      <c r="D642" s="79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</row>
    <row r="643" spans="1:26" ht="14.25">
      <c r="A643" s="77"/>
      <c r="B643" s="79"/>
      <c r="C643" s="79"/>
      <c r="D643" s="79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</row>
    <row r="644" spans="1:26" ht="14.25">
      <c r="A644" s="77"/>
      <c r="B644" s="79"/>
      <c r="C644" s="79"/>
      <c r="D644" s="79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</row>
    <row r="645" spans="1:26" ht="14.25">
      <c r="A645" s="77"/>
      <c r="B645" s="79"/>
      <c r="C645" s="79"/>
      <c r="D645" s="79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</row>
    <row r="646" spans="1:26" ht="14.25">
      <c r="A646" s="77"/>
      <c r="B646" s="79"/>
      <c r="C646" s="79"/>
      <c r="D646" s="79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</row>
    <row r="647" spans="1:26" ht="14.25">
      <c r="A647" s="77"/>
      <c r="B647" s="79"/>
      <c r="C647" s="79"/>
      <c r="D647" s="79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</row>
    <row r="648" spans="1:26" ht="14.25">
      <c r="A648" s="77"/>
      <c r="B648" s="79"/>
      <c r="C648" s="79"/>
      <c r="D648" s="79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</row>
    <row r="649" spans="1:26" ht="14.25">
      <c r="A649" s="77"/>
      <c r="B649" s="79"/>
      <c r="C649" s="79"/>
      <c r="D649" s="79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</row>
    <row r="650" spans="1:26" ht="14.25">
      <c r="A650" s="77"/>
      <c r="B650" s="79"/>
      <c r="C650" s="79"/>
      <c r="D650" s="79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</row>
    <row r="651" spans="1:26" ht="14.25">
      <c r="A651" s="77"/>
      <c r="B651" s="79"/>
      <c r="C651" s="79"/>
      <c r="D651" s="79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</row>
    <row r="652" spans="1:26" ht="14.25">
      <c r="A652" s="77"/>
      <c r="B652" s="79"/>
      <c r="C652" s="79"/>
      <c r="D652" s="79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</row>
    <row r="653" spans="1:26" ht="14.25">
      <c r="A653" s="77"/>
      <c r="B653" s="79"/>
      <c r="C653" s="79"/>
      <c r="D653" s="79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</row>
    <row r="654" spans="1:26" ht="14.25">
      <c r="A654" s="77"/>
      <c r="B654" s="79"/>
      <c r="C654" s="79"/>
      <c r="D654" s="79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</row>
    <row r="655" spans="1:26" ht="14.25">
      <c r="A655" s="77"/>
      <c r="B655" s="79"/>
      <c r="C655" s="79"/>
      <c r="D655" s="79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</row>
    <row r="656" spans="1:26" ht="14.25">
      <c r="A656" s="77"/>
      <c r="B656" s="79"/>
      <c r="C656" s="79"/>
      <c r="D656" s="79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</row>
    <row r="657" spans="1:26" ht="14.25">
      <c r="A657" s="77"/>
      <c r="B657" s="79"/>
      <c r="C657" s="79"/>
      <c r="D657" s="79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</row>
    <row r="658" spans="1:26" ht="14.25">
      <c r="A658" s="77"/>
      <c r="B658" s="79"/>
      <c r="C658" s="79"/>
      <c r="D658" s="79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</row>
    <row r="659" spans="1:26" ht="14.25">
      <c r="A659" s="77"/>
      <c r="B659" s="79"/>
      <c r="C659" s="79"/>
      <c r="D659" s="79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</row>
    <row r="660" spans="1:26" ht="14.25">
      <c r="A660" s="77"/>
      <c r="B660" s="79"/>
      <c r="C660" s="79"/>
      <c r="D660" s="79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</row>
    <row r="661" spans="1:26" ht="14.25">
      <c r="A661" s="77"/>
      <c r="B661" s="79"/>
      <c r="C661" s="79"/>
      <c r="D661" s="79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</row>
    <row r="662" spans="1:26" ht="14.25">
      <c r="A662" s="77"/>
      <c r="B662" s="79"/>
      <c r="C662" s="79"/>
      <c r="D662" s="79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</row>
    <row r="663" spans="1:26" ht="14.25">
      <c r="A663" s="77"/>
      <c r="B663" s="79"/>
      <c r="C663" s="79"/>
      <c r="D663" s="79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</row>
    <row r="664" spans="1:26" ht="14.25">
      <c r="A664" s="77"/>
      <c r="B664" s="79"/>
      <c r="C664" s="79"/>
      <c r="D664" s="79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</row>
    <row r="665" spans="1:26" ht="14.25">
      <c r="A665" s="77"/>
      <c r="B665" s="79"/>
      <c r="C665" s="79"/>
      <c r="D665" s="79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</row>
    <row r="666" spans="1:26" ht="14.25">
      <c r="A666" s="77"/>
      <c r="B666" s="79"/>
      <c r="C666" s="79"/>
      <c r="D666" s="79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</row>
    <row r="667" spans="1:26" ht="14.25">
      <c r="A667" s="77"/>
      <c r="B667" s="79"/>
      <c r="C667" s="79"/>
      <c r="D667" s="79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</row>
    <row r="668" spans="1:26" ht="14.25">
      <c r="A668" s="77"/>
      <c r="B668" s="79"/>
      <c r="C668" s="79"/>
      <c r="D668" s="79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</row>
    <row r="669" spans="1:26" ht="14.25">
      <c r="A669" s="77"/>
      <c r="B669" s="79"/>
      <c r="C669" s="79"/>
      <c r="D669" s="79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</row>
    <row r="670" spans="1:26" ht="14.25">
      <c r="A670" s="77"/>
      <c r="B670" s="79"/>
      <c r="C670" s="79"/>
      <c r="D670" s="79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</row>
    <row r="671" spans="1:26" ht="14.25">
      <c r="A671" s="77"/>
      <c r="B671" s="79"/>
      <c r="C671" s="79"/>
      <c r="D671" s="79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</row>
    <row r="672" spans="1:26" ht="14.25">
      <c r="A672" s="77"/>
      <c r="B672" s="79"/>
      <c r="C672" s="79"/>
      <c r="D672" s="79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</row>
    <row r="673" spans="1:26" ht="14.25">
      <c r="A673" s="77"/>
      <c r="B673" s="79"/>
      <c r="C673" s="79"/>
      <c r="D673" s="79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</row>
    <row r="674" spans="1:26" ht="14.25">
      <c r="A674" s="77"/>
      <c r="B674" s="79"/>
      <c r="C674" s="79"/>
      <c r="D674" s="79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</row>
    <row r="675" spans="1:26" ht="14.25">
      <c r="A675" s="77"/>
      <c r="B675" s="79"/>
      <c r="C675" s="79"/>
      <c r="D675" s="79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</row>
    <row r="676" spans="1:26" ht="14.25">
      <c r="A676" s="77"/>
      <c r="B676" s="79"/>
      <c r="C676" s="79"/>
      <c r="D676" s="79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</row>
    <row r="677" spans="1:26" ht="14.25">
      <c r="A677" s="77"/>
      <c r="B677" s="79"/>
      <c r="C677" s="79"/>
      <c r="D677" s="79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</row>
    <row r="678" spans="1:26" ht="14.25">
      <c r="A678" s="77"/>
      <c r="B678" s="79"/>
      <c r="C678" s="79"/>
      <c r="D678" s="79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</row>
    <row r="679" spans="1:26" ht="14.25">
      <c r="A679" s="77"/>
      <c r="B679" s="79"/>
      <c r="C679" s="79"/>
      <c r="D679" s="79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</row>
    <row r="680" spans="1:26" ht="14.25">
      <c r="A680" s="77"/>
      <c r="B680" s="79"/>
      <c r="C680" s="79"/>
      <c r="D680" s="79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</row>
    <row r="681" spans="1:26" ht="14.25">
      <c r="A681" s="77"/>
      <c r="B681" s="79"/>
      <c r="C681" s="79"/>
      <c r="D681" s="79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</row>
    <row r="682" spans="1:26" ht="14.25">
      <c r="A682" s="77"/>
      <c r="B682" s="79"/>
      <c r="C682" s="79"/>
      <c r="D682" s="79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</row>
    <row r="683" spans="1:26" ht="14.25">
      <c r="A683" s="77"/>
      <c r="B683" s="79"/>
      <c r="C683" s="79"/>
      <c r="D683" s="79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</row>
    <row r="684" spans="1:26" ht="14.25">
      <c r="A684" s="77"/>
      <c r="B684" s="79"/>
      <c r="C684" s="79"/>
      <c r="D684" s="79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</row>
    <row r="685" spans="1:26" ht="14.25">
      <c r="A685" s="77"/>
      <c r="B685" s="79"/>
      <c r="C685" s="79"/>
      <c r="D685" s="79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</row>
    <row r="686" spans="1:26" ht="14.25">
      <c r="A686" s="77"/>
      <c r="B686" s="79"/>
      <c r="C686" s="79"/>
      <c r="D686" s="79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</row>
    <row r="687" spans="1:26" ht="14.25">
      <c r="A687" s="77"/>
      <c r="B687" s="79"/>
      <c r="C687" s="79"/>
      <c r="D687" s="79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</row>
    <row r="688" spans="1:26" ht="14.25">
      <c r="A688" s="77"/>
      <c r="B688" s="79"/>
      <c r="C688" s="79"/>
      <c r="D688" s="79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</row>
    <row r="689" spans="1:26" ht="14.25">
      <c r="A689" s="77"/>
      <c r="B689" s="79"/>
      <c r="C689" s="79"/>
      <c r="D689" s="79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</row>
    <row r="690" spans="1:26" ht="14.25">
      <c r="A690" s="77"/>
      <c r="B690" s="79"/>
      <c r="C690" s="79"/>
      <c r="D690" s="79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</row>
    <row r="691" spans="1:26" ht="14.25">
      <c r="A691" s="77"/>
      <c r="B691" s="79"/>
      <c r="C691" s="79"/>
      <c r="D691" s="79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</row>
    <row r="692" spans="1:26" ht="14.25">
      <c r="A692" s="77"/>
      <c r="B692" s="79"/>
      <c r="C692" s="79"/>
      <c r="D692" s="79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</row>
    <row r="693" spans="1:26" ht="14.25">
      <c r="A693" s="77"/>
      <c r="B693" s="79"/>
      <c r="C693" s="79"/>
      <c r="D693" s="79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</row>
    <row r="694" spans="1:26" ht="14.25">
      <c r="A694" s="77"/>
      <c r="B694" s="79"/>
      <c r="C694" s="79"/>
      <c r="D694" s="79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</row>
    <row r="695" spans="1:26" ht="14.25">
      <c r="A695" s="77"/>
      <c r="B695" s="79"/>
      <c r="C695" s="79"/>
      <c r="D695" s="79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</row>
    <row r="696" spans="1:26" ht="14.25">
      <c r="A696" s="77"/>
      <c r="B696" s="79"/>
      <c r="C696" s="79"/>
      <c r="D696" s="79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</row>
    <row r="697" spans="1:26" ht="14.25">
      <c r="A697" s="77"/>
      <c r="B697" s="79"/>
      <c r="C697" s="79"/>
      <c r="D697" s="79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</row>
    <row r="698" spans="1:26" ht="14.25">
      <c r="A698" s="77"/>
      <c r="B698" s="79"/>
      <c r="C698" s="79"/>
      <c r="D698" s="79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</row>
    <row r="699" spans="1:26" ht="14.25">
      <c r="A699" s="77"/>
      <c r="B699" s="79"/>
      <c r="C699" s="79"/>
      <c r="D699" s="79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</row>
    <row r="700" spans="1:26" ht="14.25">
      <c r="A700" s="77"/>
      <c r="B700" s="79"/>
      <c r="C700" s="79"/>
      <c r="D700" s="79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</row>
    <row r="701" spans="1:26" ht="14.25">
      <c r="A701" s="77"/>
      <c r="B701" s="79"/>
      <c r="C701" s="79"/>
      <c r="D701" s="79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</row>
    <row r="702" spans="1:26" ht="14.25">
      <c r="A702" s="77"/>
      <c r="B702" s="79"/>
      <c r="C702" s="79"/>
      <c r="D702" s="79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</row>
    <row r="703" spans="1:26" ht="14.25">
      <c r="A703" s="77"/>
      <c r="B703" s="79"/>
      <c r="C703" s="79"/>
      <c r="D703" s="79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</row>
    <row r="704" spans="1:26" ht="14.25">
      <c r="A704" s="77"/>
      <c r="B704" s="79"/>
      <c r="C704" s="79"/>
      <c r="D704" s="79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</row>
    <row r="705" spans="1:26" ht="14.25">
      <c r="A705" s="77"/>
      <c r="B705" s="79"/>
      <c r="C705" s="79"/>
      <c r="D705" s="79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</row>
    <row r="706" spans="1:26" ht="14.25">
      <c r="A706" s="77"/>
      <c r="B706" s="79"/>
      <c r="C706" s="79"/>
      <c r="D706" s="79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</row>
    <row r="707" spans="1:26" ht="14.25">
      <c r="A707" s="77"/>
      <c r="B707" s="79"/>
      <c r="C707" s="79"/>
      <c r="D707" s="79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</row>
    <row r="708" spans="1:26" ht="14.25">
      <c r="A708" s="77"/>
      <c r="B708" s="79"/>
      <c r="C708" s="79"/>
      <c r="D708" s="79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</row>
    <row r="709" spans="1:26" ht="14.25">
      <c r="A709" s="77"/>
      <c r="B709" s="79"/>
      <c r="C709" s="79"/>
      <c r="D709" s="79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</row>
    <row r="710" spans="1:26" ht="14.25">
      <c r="A710" s="77"/>
      <c r="B710" s="79"/>
      <c r="C710" s="79"/>
      <c r="D710" s="79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</row>
    <row r="711" spans="1:26" ht="14.25">
      <c r="A711" s="77"/>
      <c r="B711" s="79"/>
      <c r="C711" s="79"/>
      <c r="D711" s="79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</row>
    <row r="712" spans="1:26" ht="14.25">
      <c r="A712" s="77"/>
      <c r="B712" s="79"/>
      <c r="C712" s="79"/>
      <c r="D712" s="79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</row>
    <row r="713" spans="1:26" ht="14.25">
      <c r="A713" s="77"/>
      <c r="B713" s="79"/>
      <c r="C713" s="79"/>
      <c r="D713" s="79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</row>
    <row r="714" spans="1:26" ht="14.25">
      <c r="A714" s="77"/>
      <c r="B714" s="79"/>
      <c r="C714" s="79"/>
      <c r="D714" s="79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</row>
    <row r="715" spans="1:26" ht="14.25">
      <c r="A715" s="77"/>
      <c r="B715" s="79"/>
      <c r="C715" s="79"/>
      <c r="D715" s="79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</row>
    <row r="716" spans="1:26" ht="14.25">
      <c r="A716" s="77"/>
      <c r="B716" s="79"/>
      <c r="C716" s="79"/>
      <c r="D716" s="79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</row>
    <row r="717" spans="1:26" ht="14.25">
      <c r="A717" s="77"/>
      <c r="B717" s="79"/>
      <c r="C717" s="79"/>
      <c r="D717" s="79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</row>
    <row r="718" spans="1:26" ht="14.25">
      <c r="A718" s="77"/>
      <c r="B718" s="79"/>
      <c r="C718" s="79"/>
      <c r="D718" s="79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</row>
    <row r="719" spans="1:26" ht="14.25">
      <c r="A719" s="77"/>
      <c r="B719" s="79"/>
      <c r="C719" s="79"/>
      <c r="D719" s="79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</row>
    <row r="720" spans="1:26" ht="14.25">
      <c r="A720" s="77"/>
      <c r="B720" s="79"/>
      <c r="C720" s="79"/>
      <c r="D720" s="79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</row>
    <row r="721" spans="1:26" ht="14.25">
      <c r="A721" s="77"/>
      <c r="B721" s="79"/>
      <c r="C721" s="79"/>
      <c r="D721" s="79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</row>
    <row r="722" spans="1:26" ht="14.25">
      <c r="A722" s="77"/>
      <c r="B722" s="79"/>
      <c r="C722" s="79"/>
      <c r="D722" s="79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</row>
    <row r="723" spans="1:26" ht="14.25">
      <c r="A723" s="77"/>
      <c r="B723" s="79"/>
      <c r="C723" s="79"/>
      <c r="D723" s="79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</row>
    <row r="724" spans="1:26" ht="14.25">
      <c r="A724" s="77"/>
      <c r="B724" s="79"/>
      <c r="C724" s="79"/>
      <c r="D724" s="79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</row>
    <row r="725" spans="1:26" ht="14.25">
      <c r="A725" s="77"/>
      <c r="B725" s="79"/>
      <c r="C725" s="79"/>
      <c r="D725" s="79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</row>
    <row r="726" spans="1:26" ht="14.25">
      <c r="A726" s="77"/>
      <c r="B726" s="79"/>
      <c r="C726" s="79"/>
      <c r="D726" s="79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</row>
    <row r="727" spans="1:26" ht="14.25">
      <c r="A727" s="77"/>
      <c r="B727" s="79"/>
      <c r="C727" s="79"/>
      <c r="D727" s="79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</row>
    <row r="728" spans="1:26" ht="14.25">
      <c r="A728" s="77"/>
      <c r="B728" s="79"/>
      <c r="C728" s="79"/>
      <c r="D728" s="79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</row>
    <row r="729" spans="1:26" ht="14.25">
      <c r="A729" s="77"/>
      <c r="B729" s="79"/>
      <c r="C729" s="79"/>
      <c r="D729" s="79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</row>
    <row r="730" spans="1:26" ht="14.25">
      <c r="A730" s="77"/>
      <c r="B730" s="79"/>
      <c r="C730" s="79"/>
      <c r="D730" s="79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</row>
    <row r="731" spans="1:26" ht="14.25">
      <c r="A731" s="77"/>
      <c r="B731" s="79"/>
      <c r="C731" s="79"/>
      <c r="D731" s="79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</row>
    <row r="732" spans="1:26" ht="14.25">
      <c r="A732" s="77"/>
      <c r="B732" s="79"/>
      <c r="C732" s="79"/>
      <c r="D732" s="79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</row>
    <row r="733" spans="1:26" ht="14.25">
      <c r="A733" s="77"/>
      <c r="B733" s="79"/>
      <c r="C733" s="79"/>
      <c r="D733" s="79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</row>
    <row r="734" spans="1:26" ht="14.25">
      <c r="A734" s="77"/>
      <c r="B734" s="79"/>
      <c r="C734" s="79"/>
      <c r="D734" s="79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</row>
    <row r="735" spans="1:26" ht="14.25">
      <c r="A735" s="77"/>
      <c r="B735" s="79"/>
      <c r="C735" s="79"/>
      <c r="D735" s="79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</row>
    <row r="736" spans="1:26" ht="14.25">
      <c r="A736" s="77"/>
      <c r="B736" s="79"/>
      <c r="C736" s="79"/>
      <c r="D736" s="79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</row>
    <row r="737" spans="1:26" ht="14.25">
      <c r="A737" s="77"/>
      <c r="B737" s="79"/>
      <c r="C737" s="79"/>
      <c r="D737" s="79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</row>
    <row r="738" spans="1:26" ht="14.25">
      <c r="A738" s="77"/>
      <c r="B738" s="79"/>
      <c r="C738" s="79"/>
      <c r="D738" s="79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</row>
    <row r="739" spans="1:26" ht="14.25">
      <c r="A739" s="77"/>
      <c r="B739" s="79"/>
      <c r="C739" s="79"/>
      <c r="D739" s="79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</row>
    <row r="740" spans="1:26" ht="14.25">
      <c r="A740" s="77"/>
      <c r="B740" s="79"/>
      <c r="C740" s="79"/>
      <c r="D740" s="79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</row>
    <row r="741" spans="1:26" ht="14.25">
      <c r="A741" s="77"/>
      <c r="B741" s="79"/>
      <c r="C741" s="79"/>
      <c r="D741" s="79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</row>
    <row r="742" spans="1:26" ht="14.25">
      <c r="A742" s="77"/>
      <c r="B742" s="79"/>
      <c r="C742" s="79"/>
      <c r="D742" s="79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</row>
    <row r="743" spans="1:26" ht="14.25">
      <c r="A743" s="77"/>
      <c r="B743" s="79"/>
      <c r="C743" s="79"/>
      <c r="D743" s="79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</row>
    <row r="744" spans="1:26" ht="14.25">
      <c r="A744" s="77"/>
      <c r="B744" s="79"/>
      <c r="C744" s="79"/>
      <c r="D744" s="79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</row>
    <row r="745" spans="1:26" ht="14.25">
      <c r="A745" s="77"/>
      <c r="B745" s="79"/>
      <c r="C745" s="79"/>
      <c r="D745" s="79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</row>
    <row r="746" spans="1:26" ht="14.25">
      <c r="A746" s="77"/>
      <c r="B746" s="79"/>
      <c r="C746" s="79"/>
      <c r="D746" s="79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</row>
    <row r="747" spans="1:26" ht="14.25">
      <c r="A747" s="77"/>
      <c r="B747" s="79"/>
      <c r="C747" s="79"/>
      <c r="D747" s="79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</row>
    <row r="748" spans="1:26" ht="14.25">
      <c r="A748" s="77"/>
      <c r="B748" s="79"/>
      <c r="C748" s="79"/>
      <c r="D748" s="79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</row>
    <row r="749" spans="1:26" ht="14.25">
      <c r="A749" s="77"/>
      <c r="B749" s="79"/>
      <c r="C749" s="79"/>
      <c r="D749" s="79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</row>
    <row r="750" spans="1:26" ht="14.25">
      <c r="A750" s="77"/>
      <c r="B750" s="79"/>
      <c r="C750" s="79"/>
      <c r="D750" s="79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</row>
    <row r="751" spans="1:26" ht="14.25">
      <c r="A751" s="77"/>
      <c r="B751" s="79"/>
      <c r="C751" s="79"/>
      <c r="D751" s="79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</row>
    <row r="752" spans="1:26" ht="14.25">
      <c r="A752" s="77"/>
      <c r="B752" s="79"/>
      <c r="C752" s="79"/>
      <c r="D752" s="79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</row>
    <row r="753" spans="1:26" ht="14.25">
      <c r="A753" s="77"/>
      <c r="B753" s="79"/>
      <c r="C753" s="79"/>
      <c r="D753" s="79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</row>
    <row r="754" spans="1:26" ht="14.25">
      <c r="A754" s="77"/>
      <c r="B754" s="79"/>
      <c r="C754" s="79"/>
      <c r="D754" s="79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</row>
    <row r="755" spans="1:26" ht="14.25">
      <c r="A755" s="77"/>
      <c r="B755" s="79"/>
      <c r="C755" s="79"/>
      <c r="D755" s="79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</row>
    <row r="756" spans="1:26" ht="14.25">
      <c r="A756" s="77"/>
      <c r="B756" s="79"/>
      <c r="C756" s="79"/>
      <c r="D756" s="79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</row>
    <row r="757" spans="1:26" ht="14.25">
      <c r="A757" s="77"/>
      <c r="B757" s="79"/>
      <c r="C757" s="79"/>
      <c r="D757" s="79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</row>
    <row r="758" spans="1:26" ht="14.25">
      <c r="A758" s="77"/>
      <c r="B758" s="79"/>
      <c r="C758" s="79"/>
      <c r="D758" s="79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</row>
    <row r="759" spans="1:26" ht="14.25">
      <c r="A759" s="77"/>
      <c r="B759" s="79"/>
      <c r="C759" s="79"/>
      <c r="D759" s="79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</row>
    <row r="760" spans="1:26" ht="14.25">
      <c r="A760" s="77"/>
      <c r="B760" s="79"/>
      <c r="C760" s="79"/>
      <c r="D760" s="79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</row>
    <row r="761" spans="1:26" ht="14.25">
      <c r="A761" s="77"/>
      <c r="B761" s="79"/>
      <c r="C761" s="79"/>
      <c r="D761" s="79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</row>
    <row r="762" spans="1:26" ht="14.25">
      <c r="A762" s="77"/>
      <c r="B762" s="79"/>
      <c r="C762" s="79"/>
      <c r="D762" s="79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</row>
    <row r="763" spans="1:26" ht="14.25">
      <c r="A763" s="77"/>
      <c r="B763" s="79"/>
      <c r="C763" s="79"/>
      <c r="D763" s="79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</row>
    <row r="764" spans="1:26" ht="14.25">
      <c r="A764" s="77"/>
      <c r="B764" s="79"/>
      <c r="C764" s="79"/>
      <c r="D764" s="79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</row>
    <row r="765" spans="1:26" ht="14.25">
      <c r="A765" s="77"/>
      <c r="B765" s="79"/>
      <c r="C765" s="79"/>
      <c r="D765" s="79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</row>
    <row r="766" spans="1:26" ht="14.25">
      <c r="A766" s="77"/>
      <c r="B766" s="79"/>
      <c r="C766" s="79"/>
      <c r="D766" s="79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</row>
    <row r="767" spans="1:26" ht="14.25">
      <c r="A767" s="77"/>
      <c r="B767" s="79"/>
      <c r="C767" s="79"/>
      <c r="D767" s="79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</row>
    <row r="768" spans="1:26" ht="14.25">
      <c r="A768" s="77"/>
      <c r="B768" s="79"/>
      <c r="C768" s="79"/>
      <c r="D768" s="79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</row>
    <row r="769" spans="1:26" ht="14.25">
      <c r="A769" s="77"/>
      <c r="B769" s="79"/>
      <c r="C769" s="79"/>
      <c r="D769" s="79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</row>
    <row r="770" spans="1:26" ht="14.25">
      <c r="A770" s="77"/>
      <c r="B770" s="79"/>
      <c r="C770" s="79"/>
      <c r="D770" s="79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</row>
    <row r="771" spans="1:26" ht="14.25">
      <c r="A771" s="77"/>
      <c r="B771" s="79"/>
      <c r="C771" s="79"/>
      <c r="D771" s="79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</row>
    <row r="772" spans="1:26" ht="14.25">
      <c r="A772" s="77"/>
      <c r="B772" s="79"/>
      <c r="C772" s="79"/>
      <c r="D772" s="79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</row>
    <row r="773" spans="1:26" ht="14.25">
      <c r="A773" s="77"/>
      <c r="B773" s="79"/>
      <c r="C773" s="79"/>
      <c r="D773" s="79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</row>
    <row r="774" spans="1:26" ht="14.25">
      <c r="A774" s="77"/>
      <c r="B774" s="79"/>
      <c r="C774" s="79"/>
      <c r="D774" s="79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</row>
    <row r="775" spans="1:26" ht="14.25">
      <c r="A775" s="77"/>
      <c r="B775" s="79"/>
      <c r="C775" s="79"/>
      <c r="D775" s="79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</row>
    <row r="776" spans="1:26" ht="14.25">
      <c r="A776" s="77"/>
      <c r="B776" s="79"/>
      <c r="C776" s="79"/>
      <c r="D776" s="79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</row>
    <row r="777" spans="1:26" ht="14.25">
      <c r="A777" s="77"/>
      <c r="B777" s="79"/>
      <c r="C777" s="79"/>
      <c r="D777" s="79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</row>
    <row r="778" spans="1:26" ht="14.25">
      <c r="A778" s="77"/>
      <c r="B778" s="79"/>
      <c r="C778" s="79"/>
      <c r="D778" s="79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</row>
    <row r="779" spans="1:26" ht="14.25">
      <c r="A779" s="77"/>
      <c r="B779" s="79"/>
      <c r="C779" s="79"/>
      <c r="D779" s="79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</row>
    <row r="780" spans="1:26" ht="14.25">
      <c r="A780" s="77"/>
      <c r="B780" s="79"/>
      <c r="C780" s="79"/>
      <c r="D780" s="79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</row>
    <row r="781" spans="1:26" ht="14.25">
      <c r="A781" s="77"/>
      <c r="B781" s="79"/>
      <c r="C781" s="79"/>
      <c r="D781" s="79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</row>
    <row r="782" spans="1:26" ht="14.25">
      <c r="A782" s="77"/>
      <c r="B782" s="79"/>
      <c r="C782" s="79"/>
      <c r="D782" s="79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</row>
    <row r="783" spans="1:26" ht="14.25">
      <c r="A783" s="77"/>
      <c r="B783" s="79"/>
      <c r="C783" s="79"/>
      <c r="D783" s="79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</row>
    <row r="784" spans="1:26" ht="14.25">
      <c r="A784" s="77"/>
      <c r="B784" s="79"/>
      <c r="C784" s="79"/>
      <c r="D784" s="79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</row>
    <row r="785" spans="1:26" ht="14.25">
      <c r="A785" s="77"/>
      <c r="B785" s="79"/>
      <c r="C785" s="79"/>
      <c r="D785" s="79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</row>
    <row r="786" spans="1:26" ht="14.25">
      <c r="A786" s="77"/>
      <c r="B786" s="79"/>
      <c r="C786" s="79"/>
      <c r="D786" s="79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</row>
    <row r="787" spans="1:26" ht="14.25">
      <c r="A787" s="77"/>
      <c r="B787" s="79"/>
      <c r="C787" s="79"/>
      <c r="D787" s="79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</row>
    <row r="788" spans="1:26" ht="14.25">
      <c r="A788" s="77"/>
      <c r="B788" s="79"/>
      <c r="C788" s="79"/>
      <c r="D788" s="79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</row>
    <row r="789" spans="1:26" ht="14.25">
      <c r="A789" s="77"/>
      <c r="B789" s="79"/>
      <c r="C789" s="79"/>
      <c r="D789" s="79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</row>
    <row r="790" spans="1:26" ht="14.25">
      <c r="A790" s="77"/>
      <c r="B790" s="79"/>
      <c r="C790" s="79"/>
      <c r="D790" s="79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</row>
    <row r="791" spans="1:26" ht="14.25">
      <c r="A791" s="77"/>
      <c r="B791" s="79"/>
      <c r="C791" s="79"/>
      <c r="D791" s="79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</row>
    <row r="792" spans="1:26" ht="14.25">
      <c r="A792" s="77"/>
      <c r="B792" s="79"/>
      <c r="C792" s="79"/>
      <c r="D792" s="79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</row>
    <row r="793" spans="1:26" ht="14.25">
      <c r="A793" s="77"/>
      <c r="B793" s="79"/>
      <c r="C793" s="79"/>
      <c r="D793" s="79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</row>
    <row r="794" spans="1:26" ht="14.25">
      <c r="A794" s="77"/>
      <c r="B794" s="79"/>
      <c r="C794" s="79"/>
      <c r="D794" s="79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</row>
    <row r="795" spans="1:26" ht="14.25">
      <c r="A795" s="77"/>
      <c r="B795" s="79"/>
      <c r="C795" s="79"/>
      <c r="D795" s="79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</row>
    <row r="796" spans="1:26" ht="14.25">
      <c r="A796" s="77"/>
      <c r="B796" s="79"/>
      <c r="C796" s="79"/>
      <c r="D796" s="79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</row>
    <row r="797" spans="1:26" ht="14.25">
      <c r="A797" s="77"/>
      <c r="B797" s="79"/>
      <c r="C797" s="79"/>
      <c r="D797" s="79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</row>
    <row r="798" spans="1:26" ht="14.25">
      <c r="A798" s="77"/>
      <c r="B798" s="79"/>
      <c r="C798" s="79"/>
      <c r="D798" s="79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</row>
    <row r="799" spans="1:26" ht="14.25">
      <c r="A799" s="77"/>
      <c r="B799" s="79"/>
      <c r="C799" s="79"/>
      <c r="D799" s="79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</row>
    <row r="800" spans="1:26" ht="14.25">
      <c r="A800" s="77"/>
      <c r="B800" s="79"/>
      <c r="C800" s="79"/>
      <c r="D800" s="79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</row>
    <row r="801" spans="1:26" ht="14.25">
      <c r="A801" s="77"/>
      <c r="B801" s="79"/>
      <c r="C801" s="79"/>
      <c r="D801" s="79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</row>
    <row r="802" spans="1:26" ht="14.25">
      <c r="A802" s="77"/>
      <c r="B802" s="79"/>
      <c r="C802" s="79"/>
      <c r="D802" s="79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</row>
    <row r="803" spans="1:26" ht="14.25">
      <c r="A803" s="77"/>
      <c r="B803" s="79"/>
      <c r="C803" s="79"/>
      <c r="D803" s="79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</row>
    <row r="804" spans="1:26" ht="14.25">
      <c r="A804" s="77"/>
      <c r="B804" s="79"/>
      <c r="C804" s="79"/>
      <c r="D804" s="79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</row>
    <row r="805" spans="1:26" ht="14.25">
      <c r="A805" s="77"/>
      <c r="B805" s="79"/>
      <c r="C805" s="79"/>
      <c r="D805" s="79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</row>
    <row r="806" spans="1:26" ht="14.25">
      <c r="A806" s="77"/>
      <c r="B806" s="79"/>
      <c r="C806" s="79"/>
      <c r="D806" s="79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</row>
    <row r="807" spans="1:26" ht="14.25">
      <c r="A807" s="77"/>
      <c r="B807" s="79"/>
      <c r="C807" s="79"/>
      <c r="D807" s="79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</row>
    <row r="808" spans="1:26" ht="14.25">
      <c r="A808" s="77"/>
      <c r="B808" s="79"/>
      <c r="C808" s="79"/>
      <c r="D808" s="79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</row>
    <row r="809" spans="1:26" ht="14.25">
      <c r="A809" s="77"/>
      <c r="B809" s="79"/>
      <c r="C809" s="79"/>
      <c r="D809" s="79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</row>
    <row r="810" spans="1:26" ht="14.25">
      <c r="A810" s="77"/>
      <c r="B810" s="79"/>
      <c r="C810" s="79"/>
      <c r="D810" s="79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</row>
    <row r="811" spans="1:26" ht="14.25">
      <c r="A811" s="77"/>
      <c r="B811" s="79"/>
      <c r="C811" s="79"/>
      <c r="D811" s="79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</row>
    <row r="812" spans="1:26" ht="14.25">
      <c r="A812" s="77"/>
      <c r="B812" s="79"/>
      <c r="C812" s="79"/>
      <c r="D812" s="79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</row>
    <row r="813" spans="1:26" ht="14.25">
      <c r="A813" s="77"/>
      <c r="B813" s="79"/>
      <c r="C813" s="79"/>
      <c r="D813" s="79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</row>
    <row r="814" spans="1:26" ht="14.25">
      <c r="A814" s="77"/>
      <c r="B814" s="79"/>
      <c r="C814" s="79"/>
      <c r="D814" s="79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</row>
    <row r="815" spans="1:26" ht="14.25">
      <c r="A815" s="77"/>
      <c r="B815" s="79"/>
      <c r="C815" s="79"/>
      <c r="D815" s="79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</row>
    <row r="816" spans="1:26" ht="14.25">
      <c r="A816" s="77"/>
      <c r="B816" s="79"/>
      <c r="C816" s="79"/>
      <c r="D816" s="79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</row>
    <row r="817" spans="1:26" ht="14.25">
      <c r="A817" s="77"/>
      <c r="B817" s="79"/>
      <c r="C817" s="79"/>
      <c r="D817" s="79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</row>
    <row r="818" spans="1:26" ht="14.25">
      <c r="A818" s="77"/>
      <c r="B818" s="79"/>
      <c r="C818" s="79"/>
      <c r="D818" s="79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</row>
    <row r="819" spans="1:26" ht="14.25">
      <c r="A819" s="77"/>
      <c r="B819" s="79"/>
      <c r="C819" s="79"/>
      <c r="D819" s="79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</row>
    <row r="820" spans="1:26" ht="14.25">
      <c r="A820" s="77"/>
      <c r="B820" s="79"/>
      <c r="C820" s="79"/>
      <c r="D820" s="79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</row>
    <row r="821" spans="1:26" ht="14.25">
      <c r="A821" s="77"/>
      <c r="B821" s="79"/>
      <c r="C821" s="79"/>
      <c r="D821" s="79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</row>
    <row r="822" spans="1:26" ht="14.25">
      <c r="A822" s="77"/>
      <c r="B822" s="79"/>
      <c r="C822" s="79"/>
      <c r="D822" s="79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</row>
    <row r="823" spans="1:26" ht="14.25">
      <c r="A823" s="77"/>
      <c r="B823" s="79"/>
      <c r="C823" s="79"/>
      <c r="D823" s="79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</row>
    <row r="824" spans="1:26" ht="14.25">
      <c r="A824" s="77"/>
      <c r="B824" s="79"/>
      <c r="C824" s="79"/>
      <c r="D824" s="79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</row>
    <row r="825" spans="1:26" ht="14.25">
      <c r="A825" s="77"/>
      <c r="B825" s="79"/>
      <c r="C825" s="79"/>
      <c r="D825" s="79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</row>
    <row r="826" spans="1:26" ht="14.25">
      <c r="A826" s="77"/>
      <c r="B826" s="79"/>
      <c r="C826" s="79"/>
      <c r="D826" s="79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</row>
    <row r="827" spans="1:26" ht="14.25">
      <c r="A827" s="77"/>
      <c r="B827" s="79"/>
      <c r="C827" s="79"/>
      <c r="D827" s="79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</row>
    <row r="828" spans="1:26" ht="14.25">
      <c r="A828" s="77"/>
      <c r="B828" s="79"/>
      <c r="C828" s="79"/>
      <c r="D828" s="79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</row>
    <row r="829" spans="1:26" ht="14.25">
      <c r="A829" s="77"/>
      <c r="B829" s="79"/>
      <c r="C829" s="79"/>
      <c r="D829" s="79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</row>
    <row r="830" spans="1:26" ht="14.25">
      <c r="A830" s="77"/>
      <c r="B830" s="79"/>
      <c r="C830" s="79"/>
      <c r="D830" s="79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</row>
    <row r="831" spans="1:26" ht="14.25">
      <c r="A831" s="77"/>
      <c r="B831" s="79"/>
      <c r="C831" s="79"/>
      <c r="D831" s="79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</row>
    <row r="832" spans="1:26" ht="14.25">
      <c r="A832" s="77"/>
      <c r="B832" s="79"/>
      <c r="C832" s="79"/>
      <c r="D832" s="79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</row>
    <row r="833" spans="1:26" ht="14.25">
      <c r="A833" s="77"/>
      <c r="B833" s="79"/>
      <c r="C833" s="79"/>
      <c r="D833" s="79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</row>
    <row r="834" spans="1:26" ht="14.25">
      <c r="A834" s="77"/>
      <c r="B834" s="79"/>
      <c r="C834" s="79"/>
      <c r="D834" s="79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</row>
    <row r="835" spans="1:26" ht="14.25">
      <c r="A835" s="77"/>
      <c r="B835" s="79"/>
      <c r="C835" s="79"/>
      <c r="D835" s="79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</row>
    <row r="836" spans="1:26" ht="14.25">
      <c r="A836" s="77"/>
      <c r="B836" s="79"/>
      <c r="C836" s="79"/>
      <c r="D836" s="79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</row>
    <row r="837" spans="1:26" ht="14.25">
      <c r="A837" s="77"/>
      <c r="B837" s="79"/>
      <c r="C837" s="79"/>
      <c r="D837" s="79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</row>
    <row r="838" spans="1:26" ht="14.25">
      <c r="A838" s="77"/>
      <c r="B838" s="79"/>
      <c r="C838" s="79"/>
      <c r="D838" s="79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</row>
    <row r="839" spans="1:26" ht="14.25">
      <c r="A839" s="77"/>
      <c r="B839" s="79"/>
      <c r="C839" s="79"/>
      <c r="D839" s="79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</row>
    <row r="840" spans="1:26" ht="14.25">
      <c r="A840" s="77"/>
      <c r="B840" s="79"/>
      <c r="C840" s="79"/>
      <c r="D840" s="79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</row>
    <row r="841" spans="1:26" ht="14.25">
      <c r="A841" s="77"/>
      <c r="B841" s="79"/>
      <c r="C841" s="79"/>
      <c r="D841" s="79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</row>
    <row r="842" spans="1:26" ht="14.25">
      <c r="A842" s="77"/>
      <c r="B842" s="79"/>
      <c r="C842" s="79"/>
      <c r="D842" s="79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</row>
    <row r="843" spans="1:26" ht="14.25">
      <c r="A843" s="77"/>
      <c r="B843" s="79"/>
      <c r="C843" s="79"/>
      <c r="D843" s="79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</row>
    <row r="844" spans="1:26" ht="14.25">
      <c r="A844" s="77"/>
      <c r="B844" s="79"/>
      <c r="C844" s="79"/>
      <c r="D844" s="79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</row>
    <row r="845" spans="1:26" ht="14.25">
      <c r="A845" s="77"/>
      <c r="B845" s="79"/>
      <c r="C845" s="79"/>
      <c r="D845" s="79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</row>
    <row r="846" spans="1:26" ht="14.25">
      <c r="A846" s="77"/>
      <c r="B846" s="79"/>
      <c r="C846" s="79"/>
      <c r="D846" s="79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</row>
    <row r="847" spans="1:26" ht="14.25">
      <c r="A847" s="77"/>
      <c r="B847" s="79"/>
      <c r="C847" s="79"/>
      <c r="D847" s="79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</row>
    <row r="848" spans="1:26" ht="14.25">
      <c r="A848" s="77"/>
      <c r="B848" s="79"/>
      <c r="C848" s="79"/>
      <c r="D848" s="79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</row>
    <row r="849" spans="1:26" ht="14.25">
      <c r="A849" s="77"/>
      <c r="B849" s="79"/>
      <c r="C849" s="79"/>
      <c r="D849" s="79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</row>
    <row r="850" spans="1:26" ht="14.25">
      <c r="A850" s="77"/>
      <c r="B850" s="79"/>
      <c r="C850" s="79"/>
      <c r="D850" s="79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</row>
    <row r="851" spans="1:26" ht="14.25">
      <c r="A851" s="77"/>
      <c r="B851" s="79"/>
      <c r="C851" s="79"/>
      <c r="D851" s="79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</row>
    <row r="852" spans="1:26" ht="14.25">
      <c r="A852" s="77"/>
      <c r="B852" s="79"/>
      <c r="C852" s="79"/>
      <c r="D852" s="79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</row>
    <row r="853" spans="1:26" ht="14.25">
      <c r="A853" s="77"/>
      <c r="B853" s="79"/>
      <c r="C853" s="79"/>
      <c r="D853" s="79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</row>
    <row r="854" spans="1:26" ht="14.25">
      <c r="A854" s="77"/>
      <c r="B854" s="79"/>
      <c r="C854" s="79"/>
      <c r="D854" s="79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</row>
    <row r="855" spans="1:26" ht="14.25">
      <c r="A855" s="77"/>
      <c r="B855" s="79"/>
      <c r="C855" s="79"/>
      <c r="D855" s="79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</row>
    <row r="856" spans="1:26" ht="14.25">
      <c r="A856" s="77"/>
      <c r="B856" s="79"/>
      <c r="C856" s="79"/>
      <c r="D856" s="79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</row>
    <row r="857" spans="1:26" ht="14.25">
      <c r="A857" s="77"/>
      <c r="B857" s="79"/>
      <c r="C857" s="79"/>
      <c r="D857" s="79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</row>
    <row r="858" spans="1:26" ht="14.25">
      <c r="A858" s="77"/>
      <c r="B858" s="79"/>
      <c r="C858" s="79"/>
      <c r="D858" s="79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</row>
    <row r="859" spans="1:26" ht="14.25">
      <c r="A859" s="77"/>
      <c r="B859" s="79"/>
      <c r="C859" s="79"/>
      <c r="D859" s="79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</row>
    <row r="860" spans="1:26" ht="14.25">
      <c r="A860" s="77"/>
      <c r="B860" s="79"/>
      <c r="C860" s="79"/>
      <c r="D860" s="79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</row>
    <row r="861" spans="1:26" ht="14.25">
      <c r="A861" s="77"/>
      <c r="B861" s="79"/>
      <c r="C861" s="79"/>
      <c r="D861" s="79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</row>
    <row r="862" spans="1:26" ht="14.25">
      <c r="A862" s="77"/>
      <c r="B862" s="79"/>
      <c r="C862" s="79"/>
      <c r="D862" s="79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</row>
    <row r="863" spans="1:26" ht="14.25">
      <c r="A863" s="77"/>
      <c r="B863" s="79"/>
      <c r="C863" s="79"/>
      <c r="D863" s="79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</row>
    <row r="864" spans="1:26" ht="14.25">
      <c r="A864" s="77"/>
      <c r="B864" s="79"/>
      <c r="C864" s="79"/>
      <c r="D864" s="79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</row>
    <row r="865" spans="1:26" ht="14.25">
      <c r="A865" s="77"/>
      <c r="B865" s="79"/>
      <c r="C865" s="79"/>
      <c r="D865" s="79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</row>
    <row r="866" spans="1:26" ht="14.25">
      <c r="A866" s="77"/>
      <c r="B866" s="79"/>
      <c r="C866" s="79"/>
      <c r="D866" s="79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</row>
    <row r="867" spans="1:26" ht="14.25">
      <c r="A867" s="77"/>
      <c r="B867" s="79"/>
      <c r="C867" s="79"/>
      <c r="D867" s="79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</row>
    <row r="868" spans="1:26" ht="14.25">
      <c r="A868" s="77"/>
      <c r="B868" s="79"/>
      <c r="C868" s="79"/>
      <c r="D868" s="79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</row>
    <row r="869" spans="1:26" ht="14.25">
      <c r="A869" s="77"/>
      <c r="B869" s="79"/>
      <c r="C869" s="79"/>
      <c r="D869" s="79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</row>
    <row r="870" spans="1:26" ht="14.25">
      <c r="A870" s="77"/>
      <c r="B870" s="79"/>
      <c r="C870" s="79"/>
      <c r="D870" s="79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</row>
    <row r="871" spans="1:26" ht="14.25">
      <c r="A871" s="77"/>
      <c r="B871" s="79"/>
      <c r="C871" s="79"/>
      <c r="D871" s="79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</row>
    <row r="872" spans="1:26" ht="14.25">
      <c r="A872" s="77"/>
      <c r="B872" s="79"/>
      <c r="C872" s="79"/>
      <c r="D872" s="79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</row>
    <row r="873" spans="1:26" ht="14.25">
      <c r="A873" s="77"/>
      <c r="B873" s="79"/>
      <c r="C873" s="79"/>
      <c r="D873" s="79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</row>
    <row r="874" spans="1:26" ht="14.25">
      <c r="A874" s="77"/>
      <c r="B874" s="79"/>
      <c r="C874" s="79"/>
      <c r="D874" s="79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</row>
    <row r="875" spans="1:26" ht="14.25">
      <c r="A875" s="77"/>
      <c r="B875" s="79"/>
      <c r="C875" s="79"/>
      <c r="D875" s="79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</row>
    <row r="876" spans="1:26" ht="14.25">
      <c r="A876" s="77"/>
      <c r="B876" s="79"/>
      <c r="C876" s="79"/>
      <c r="D876" s="79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</row>
    <row r="877" spans="1:26" ht="14.25">
      <c r="A877" s="77"/>
      <c r="B877" s="79"/>
      <c r="C877" s="79"/>
      <c r="D877" s="79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</row>
    <row r="878" spans="1:26" ht="14.25">
      <c r="A878" s="77"/>
      <c r="B878" s="79"/>
      <c r="C878" s="79"/>
      <c r="D878" s="79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</row>
    <row r="879" spans="1:26" ht="14.25">
      <c r="A879" s="77"/>
      <c r="B879" s="79"/>
      <c r="C879" s="79"/>
      <c r="D879" s="79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</row>
    <row r="880" spans="1:26" ht="14.25">
      <c r="A880" s="77"/>
      <c r="B880" s="79"/>
      <c r="C880" s="79"/>
      <c r="D880" s="79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</row>
    <row r="881" spans="1:26" ht="14.25">
      <c r="A881" s="77"/>
      <c r="B881" s="79"/>
      <c r="C881" s="79"/>
      <c r="D881" s="79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</row>
    <row r="882" spans="1:26" ht="14.25">
      <c r="A882" s="77"/>
      <c r="B882" s="79"/>
      <c r="C882" s="79"/>
      <c r="D882" s="79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</row>
    <row r="883" spans="1:26" ht="14.25">
      <c r="A883" s="77"/>
      <c r="B883" s="79"/>
      <c r="C883" s="79"/>
      <c r="D883" s="79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</row>
    <row r="884" spans="1:26" ht="14.25">
      <c r="A884" s="77"/>
      <c r="B884" s="79"/>
      <c r="C884" s="79"/>
      <c r="D884" s="79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</row>
    <row r="885" spans="1:26" ht="14.25">
      <c r="A885" s="77"/>
      <c r="B885" s="79"/>
      <c r="C885" s="79"/>
      <c r="D885" s="79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</row>
    <row r="886" spans="1:26" ht="14.25">
      <c r="A886" s="77"/>
      <c r="B886" s="79"/>
      <c r="C886" s="79"/>
      <c r="D886" s="79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</row>
    <row r="887" spans="1:26" ht="14.25">
      <c r="A887" s="77"/>
      <c r="B887" s="79"/>
      <c r="C887" s="79"/>
      <c r="D887" s="79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</row>
    <row r="888" spans="1:26" ht="14.25">
      <c r="A888" s="77"/>
      <c r="B888" s="79"/>
      <c r="C888" s="79"/>
      <c r="D888" s="79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</row>
    <row r="889" spans="1:26" ht="14.25">
      <c r="A889" s="77"/>
      <c r="B889" s="79"/>
      <c r="C889" s="79"/>
      <c r="D889" s="79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</row>
    <row r="890" spans="1:26" ht="14.25">
      <c r="A890" s="77"/>
      <c r="B890" s="79"/>
      <c r="C890" s="79"/>
      <c r="D890" s="79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</row>
    <row r="891" spans="1:26" ht="14.25">
      <c r="A891" s="77"/>
      <c r="B891" s="79"/>
      <c r="C891" s="79"/>
      <c r="D891" s="79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</row>
    <row r="892" spans="1:26" ht="14.25">
      <c r="A892" s="77"/>
      <c r="B892" s="79"/>
      <c r="C892" s="79"/>
      <c r="D892" s="79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</row>
    <row r="893" spans="1:26" ht="14.25">
      <c r="A893" s="77"/>
      <c r="B893" s="79"/>
      <c r="C893" s="79"/>
      <c r="D893" s="79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</row>
    <row r="894" spans="1:26" ht="14.25">
      <c r="A894" s="77"/>
      <c r="B894" s="79"/>
      <c r="C894" s="79"/>
      <c r="D894" s="79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</row>
    <row r="895" spans="1:26" ht="14.25">
      <c r="A895" s="77"/>
      <c r="B895" s="79"/>
      <c r="C895" s="79"/>
      <c r="D895" s="79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</row>
    <row r="896" spans="1:26" ht="14.25">
      <c r="A896" s="77"/>
      <c r="B896" s="79"/>
      <c r="C896" s="79"/>
      <c r="D896" s="79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</row>
    <row r="897" spans="1:26" ht="14.25">
      <c r="A897" s="77"/>
      <c r="B897" s="79"/>
      <c r="C897" s="79"/>
      <c r="D897" s="79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</row>
    <row r="898" spans="1:26" ht="14.25">
      <c r="A898" s="77"/>
      <c r="B898" s="79"/>
      <c r="C898" s="79"/>
      <c r="D898" s="79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</row>
    <row r="899" spans="1:26" ht="14.25">
      <c r="A899" s="77"/>
      <c r="B899" s="79"/>
      <c r="C899" s="79"/>
      <c r="D899" s="79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</row>
    <row r="900" spans="1:26" ht="14.25">
      <c r="A900" s="77"/>
      <c r="B900" s="79"/>
      <c r="C900" s="79"/>
      <c r="D900" s="79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</row>
    <row r="901" spans="1:26" ht="14.25">
      <c r="A901" s="77"/>
      <c r="B901" s="79"/>
      <c r="C901" s="79"/>
      <c r="D901" s="79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</row>
    <row r="902" spans="1:26" ht="14.25">
      <c r="A902" s="77"/>
      <c r="B902" s="79"/>
      <c r="C902" s="79"/>
      <c r="D902" s="79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</row>
    <row r="903" spans="1:26" ht="14.25">
      <c r="A903" s="77"/>
      <c r="B903" s="79"/>
      <c r="C903" s="79"/>
      <c r="D903" s="79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</row>
    <row r="904" spans="1:26" ht="14.25">
      <c r="A904" s="77"/>
      <c r="B904" s="79"/>
      <c r="C904" s="79"/>
      <c r="D904" s="79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</row>
    <row r="905" spans="1:26" ht="14.25">
      <c r="A905" s="77"/>
      <c r="B905" s="79"/>
      <c r="C905" s="79"/>
      <c r="D905" s="79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</row>
    <row r="906" spans="1:26" ht="14.25">
      <c r="A906" s="77"/>
      <c r="B906" s="79"/>
      <c r="C906" s="79"/>
      <c r="D906" s="79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</row>
    <row r="907" spans="1:26" ht="14.25">
      <c r="A907" s="77"/>
      <c r="B907" s="79"/>
      <c r="C907" s="79"/>
      <c r="D907" s="79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</row>
    <row r="908" spans="1:26" ht="14.25">
      <c r="A908" s="77"/>
      <c r="B908" s="79"/>
      <c r="C908" s="79"/>
      <c r="D908" s="79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</row>
    <row r="909" spans="1:26" ht="14.25">
      <c r="A909" s="77"/>
      <c r="B909" s="79"/>
      <c r="C909" s="79"/>
      <c r="D909" s="79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</row>
    <row r="910" spans="1:26" ht="14.25">
      <c r="A910" s="77"/>
      <c r="B910" s="79"/>
      <c r="C910" s="79"/>
      <c r="D910" s="79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</row>
    <row r="911" spans="1:26" ht="14.25">
      <c r="A911" s="77"/>
      <c r="B911" s="79"/>
      <c r="C911" s="79"/>
      <c r="D911" s="79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</row>
    <row r="912" spans="1:26" ht="14.25">
      <c r="A912" s="77"/>
      <c r="B912" s="79"/>
      <c r="C912" s="79"/>
      <c r="D912" s="79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</row>
    <row r="913" spans="1:26" ht="14.25">
      <c r="A913" s="77"/>
      <c r="B913" s="79"/>
      <c r="C913" s="79"/>
      <c r="D913" s="79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</row>
    <row r="914" spans="1:26" ht="14.25">
      <c r="A914" s="77"/>
      <c r="B914" s="79"/>
      <c r="C914" s="79"/>
      <c r="D914" s="79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</row>
    <row r="915" spans="1:26" ht="14.25">
      <c r="A915" s="77"/>
      <c r="B915" s="79"/>
      <c r="C915" s="79"/>
      <c r="D915" s="79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</row>
    <row r="916" spans="1:26" ht="14.25">
      <c r="A916" s="77"/>
      <c r="B916" s="79"/>
      <c r="C916" s="79"/>
      <c r="D916" s="79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</row>
    <row r="917" spans="1:26" ht="14.25">
      <c r="A917" s="77"/>
      <c r="B917" s="79"/>
      <c r="C917" s="79"/>
      <c r="D917" s="79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</row>
    <row r="918" spans="1:26" ht="14.25">
      <c r="A918" s="77"/>
      <c r="B918" s="79"/>
      <c r="C918" s="79"/>
      <c r="D918" s="79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</row>
    <row r="919" spans="1:26" ht="14.25">
      <c r="A919" s="77"/>
      <c r="B919" s="79"/>
      <c r="C919" s="79"/>
      <c r="D919" s="79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</row>
    <row r="920" spans="1:26" ht="14.25">
      <c r="A920" s="77"/>
      <c r="B920" s="79"/>
      <c r="C920" s="79"/>
      <c r="D920" s="79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</row>
    <row r="921" spans="1:26" ht="14.25">
      <c r="A921" s="77"/>
      <c r="B921" s="79"/>
      <c r="C921" s="79"/>
      <c r="D921" s="79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</row>
    <row r="922" spans="1:26" ht="14.25">
      <c r="A922" s="77"/>
      <c r="B922" s="79"/>
      <c r="C922" s="79"/>
      <c r="D922" s="79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</row>
    <row r="923" spans="1:26" ht="14.25">
      <c r="A923" s="77"/>
      <c r="B923" s="79"/>
      <c r="C923" s="79"/>
      <c r="D923" s="79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</row>
    <row r="924" spans="1:26" ht="14.25">
      <c r="A924" s="77"/>
      <c r="B924" s="79"/>
      <c r="C924" s="79"/>
      <c r="D924" s="79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</row>
    <row r="925" spans="1:26" ht="14.25">
      <c r="A925" s="77"/>
      <c r="B925" s="79"/>
      <c r="C925" s="79"/>
      <c r="D925" s="79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</row>
    <row r="926" spans="1:26" ht="14.25">
      <c r="A926" s="77"/>
      <c r="B926" s="79"/>
      <c r="C926" s="79"/>
      <c r="D926" s="79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</row>
    <row r="927" spans="1:26" ht="14.25">
      <c r="A927" s="77"/>
      <c r="B927" s="79"/>
      <c r="C927" s="79"/>
      <c r="D927" s="79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</row>
    <row r="928" spans="1:26" ht="14.25">
      <c r="A928" s="77"/>
      <c r="B928" s="79"/>
      <c r="C928" s="79"/>
      <c r="D928" s="79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</row>
    <row r="929" spans="1:26" ht="14.25">
      <c r="A929" s="77"/>
      <c r="B929" s="79"/>
      <c r="C929" s="79"/>
      <c r="D929" s="79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</row>
    <row r="930" spans="1:26" ht="14.25">
      <c r="A930" s="77"/>
      <c r="B930" s="79"/>
      <c r="C930" s="79"/>
      <c r="D930" s="79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</row>
    <row r="931" spans="1:26" ht="14.25">
      <c r="A931" s="77"/>
      <c r="B931" s="79"/>
      <c r="C931" s="79"/>
      <c r="D931" s="79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</row>
    <row r="932" spans="1:26" ht="14.25">
      <c r="A932" s="77"/>
      <c r="B932" s="79"/>
      <c r="C932" s="79"/>
      <c r="D932" s="79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</row>
    <row r="933" spans="1:26" ht="14.25">
      <c r="A933" s="77"/>
      <c r="B933" s="79"/>
      <c r="C933" s="79"/>
      <c r="D933" s="79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</row>
    <row r="934" spans="1:26" ht="14.25">
      <c r="A934" s="77"/>
      <c r="B934" s="79"/>
      <c r="C934" s="79"/>
      <c r="D934" s="79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</row>
    <row r="935" spans="1:26" ht="14.25">
      <c r="A935" s="77"/>
      <c r="B935" s="79"/>
      <c r="C935" s="79"/>
      <c r="D935" s="79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</row>
    <row r="936" spans="1:26" ht="14.25">
      <c r="A936" s="77"/>
      <c r="B936" s="79"/>
      <c r="C936" s="79"/>
      <c r="D936" s="79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</row>
    <row r="937" spans="1:26" ht="14.25">
      <c r="A937" s="77"/>
      <c r="B937" s="79"/>
      <c r="C937" s="79"/>
      <c r="D937" s="79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</row>
    <row r="938" spans="1:26" ht="14.25">
      <c r="A938" s="77"/>
      <c r="B938" s="79"/>
      <c r="C938" s="79"/>
      <c r="D938" s="79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</row>
    <row r="939" spans="1:26" ht="14.25">
      <c r="A939" s="77"/>
      <c r="B939" s="79"/>
      <c r="C939" s="79"/>
      <c r="D939" s="79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</row>
    <row r="940" spans="1:26" ht="14.25">
      <c r="A940" s="77"/>
      <c r="B940" s="79"/>
      <c r="C940" s="79"/>
      <c r="D940" s="79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</row>
    <row r="941" spans="1:26" ht="14.25">
      <c r="A941" s="77"/>
      <c r="B941" s="79"/>
      <c r="C941" s="79"/>
      <c r="D941" s="79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</row>
    <row r="942" spans="1:26" ht="14.25">
      <c r="A942" s="77"/>
      <c r="B942" s="79"/>
      <c r="C942" s="79"/>
      <c r="D942" s="79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</row>
    <row r="943" spans="1:26" ht="14.25">
      <c r="A943" s="77"/>
      <c r="B943" s="79"/>
      <c r="C943" s="79"/>
      <c r="D943" s="79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</row>
    <row r="944" spans="1:26" ht="14.25">
      <c r="A944" s="77"/>
      <c r="B944" s="79"/>
      <c r="C944" s="79"/>
      <c r="D944" s="79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</row>
    <row r="945" spans="1:26" ht="14.25">
      <c r="A945" s="77"/>
      <c r="B945" s="79"/>
      <c r="C945" s="79"/>
      <c r="D945" s="79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</row>
    <row r="946" spans="1:26" ht="14.25">
      <c r="A946" s="77"/>
      <c r="B946" s="79"/>
      <c r="C946" s="79"/>
      <c r="D946" s="79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</row>
    <row r="947" spans="1:26" ht="14.25">
      <c r="A947" s="77"/>
      <c r="B947" s="79"/>
      <c r="C947" s="79"/>
      <c r="D947" s="79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</row>
    <row r="948" spans="1:26" ht="14.25">
      <c r="A948" s="77"/>
      <c r="B948" s="79"/>
      <c r="C948" s="79"/>
      <c r="D948" s="79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</row>
    <row r="949" spans="1:26" ht="14.25">
      <c r="A949" s="77"/>
      <c r="B949" s="79"/>
      <c r="C949" s="79"/>
      <c r="D949" s="79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</row>
    <row r="950" spans="1:26" ht="14.25">
      <c r="A950" s="77"/>
      <c r="B950" s="79"/>
      <c r="C950" s="79"/>
      <c r="D950" s="79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</row>
    <row r="951" spans="1:26" ht="14.25">
      <c r="A951" s="77"/>
      <c r="B951" s="79"/>
      <c r="C951" s="79"/>
      <c r="D951" s="79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</row>
    <row r="952" spans="1:26" ht="14.25">
      <c r="A952" s="77"/>
      <c r="B952" s="79"/>
      <c r="C952" s="79"/>
      <c r="D952" s="79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</row>
    <row r="953" spans="1:26" ht="14.25">
      <c r="A953" s="77"/>
      <c r="B953" s="79"/>
      <c r="C953" s="79"/>
      <c r="D953" s="79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</row>
    <row r="954" spans="1:26" ht="14.25">
      <c r="A954" s="77"/>
      <c r="B954" s="79"/>
      <c r="C954" s="79"/>
      <c r="D954" s="79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</row>
    <row r="955" spans="1:26" ht="14.25">
      <c r="A955" s="77"/>
      <c r="B955" s="79"/>
      <c r="C955" s="79"/>
      <c r="D955" s="79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</row>
    <row r="956" spans="1:26" ht="14.25">
      <c r="A956" s="77"/>
      <c r="B956" s="79"/>
      <c r="C956" s="79"/>
      <c r="D956" s="79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</row>
    <row r="957" spans="1:26" ht="14.25">
      <c r="A957" s="77"/>
      <c r="B957" s="79"/>
      <c r="C957" s="79"/>
      <c r="D957" s="79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</row>
    <row r="958" spans="1:26" ht="14.25">
      <c r="A958" s="77"/>
      <c r="B958" s="79"/>
      <c r="C958" s="79"/>
      <c r="D958" s="79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</row>
    <row r="959" spans="1:26" ht="14.25">
      <c r="A959" s="77"/>
      <c r="B959" s="79"/>
      <c r="C959" s="79"/>
      <c r="D959" s="79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</row>
    <row r="960" spans="1:26" ht="14.25">
      <c r="A960" s="77"/>
      <c r="B960" s="79"/>
      <c r="C960" s="79"/>
      <c r="D960" s="79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</row>
    <row r="961" spans="1:26" ht="14.25">
      <c r="A961" s="77"/>
      <c r="B961" s="79"/>
      <c r="C961" s="79"/>
      <c r="D961" s="79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</row>
    <row r="962" spans="1:26" ht="14.25">
      <c r="A962" s="77"/>
      <c r="B962" s="79"/>
      <c r="C962" s="79"/>
      <c r="D962" s="79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</row>
    <row r="963" spans="1:26" ht="14.25">
      <c r="A963" s="77"/>
      <c r="B963" s="79"/>
      <c r="C963" s="79"/>
      <c r="D963" s="79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</row>
    <row r="964" spans="1:26" ht="14.25">
      <c r="A964" s="77"/>
      <c r="B964" s="79"/>
      <c r="C964" s="79"/>
      <c r="D964" s="79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</row>
    <row r="965" spans="1:26" ht="14.25">
      <c r="A965" s="77"/>
      <c r="B965" s="79"/>
      <c r="C965" s="79"/>
      <c r="D965" s="79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</row>
    <row r="966" spans="1:26" ht="14.25">
      <c r="A966" s="77"/>
      <c r="B966" s="79"/>
      <c r="C966" s="79"/>
      <c r="D966" s="79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</row>
    <row r="967" spans="1:26" ht="14.25">
      <c r="A967" s="77"/>
      <c r="B967" s="79"/>
      <c r="C967" s="79"/>
      <c r="D967" s="79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</row>
    <row r="968" spans="1:26" ht="14.25">
      <c r="A968" s="77"/>
      <c r="B968" s="79"/>
      <c r="C968" s="79"/>
      <c r="D968" s="79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</row>
    <row r="969" spans="1:26" ht="14.25">
      <c r="A969" s="77"/>
      <c r="B969" s="79"/>
      <c r="C969" s="79"/>
      <c r="D969" s="79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</row>
    <row r="970" spans="1:26" ht="14.25">
      <c r="A970" s="77"/>
      <c r="B970" s="79"/>
      <c r="C970" s="79"/>
      <c r="D970" s="79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</row>
    <row r="971" spans="1:26" ht="14.25">
      <c r="A971" s="77"/>
      <c r="B971" s="79"/>
      <c r="C971" s="79"/>
      <c r="D971" s="79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</row>
    <row r="972" spans="1:26" ht="14.25">
      <c r="A972" s="77"/>
      <c r="B972" s="79"/>
      <c r="C972" s="79"/>
      <c r="D972" s="79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</row>
    <row r="973" spans="1:26" ht="14.25">
      <c r="A973" s="77"/>
      <c r="B973" s="79"/>
      <c r="C973" s="79"/>
      <c r="D973" s="79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</row>
    <row r="974" spans="1:26" ht="14.25">
      <c r="A974" s="77"/>
      <c r="B974" s="79"/>
      <c r="C974" s="79"/>
      <c r="D974" s="79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</row>
    <row r="975" spans="1:26" ht="14.25">
      <c r="A975" s="77"/>
      <c r="B975" s="79"/>
      <c r="C975" s="79"/>
      <c r="D975" s="79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</row>
    <row r="976" spans="1:26" ht="14.25">
      <c r="A976" s="77"/>
      <c r="B976" s="79"/>
      <c r="C976" s="79"/>
      <c r="D976" s="79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</row>
    <row r="977" spans="1:26" ht="14.25">
      <c r="A977" s="77"/>
      <c r="B977" s="79"/>
      <c r="C977" s="79"/>
      <c r="D977" s="79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</row>
    <row r="978" spans="1:26" ht="14.25">
      <c r="A978" s="77"/>
      <c r="B978" s="79"/>
      <c r="C978" s="79"/>
      <c r="D978" s="79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</row>
    <row r="979" spans="1:26" ht="14.25">
      <c r="A979" s="77"/>
      <c r="B979" s="79"/>
      <c r="C979" s="79"/>
      <c r="D979" s="79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</row>
    <row r="980" spans="1:26" ht="14.25">
      <c r="A980" s="77"/>
      <c r="B980" s="79"/>
      <c r="C980" s="79"/>
      <c r="D980" s="79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</row>
    <row r="981" spans="1:26" ht="14.25">
      <c r="A981" s="77"/>
      <c r="B981" s="79"/>
      <c r="C981" s="79"/>
      <c r="D981" s="79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</row>
    <row r="982" spans="1:26" ht="14.25">
      <c r="A982" s="77"/>
      <c r="B982" s="79"/>
      <c r="C982" s="79"/>
      <c r="D982" s="79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</row>
    <row r="983" spans="1:26" ht="14.25">
      <c r="A983" s="77"/>
      <c r="B983" s="79"/>
      <c r="C983" s="79"/>
      <c r="D983" s="79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</row>
    <row r="984" spans="1:26" ht="14.25">
      <c r="A984" s="77"/>
      <c r="B984" s="79"/>
      <c r="C984" s="79"/>
      <c r="D984" s="79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</row>
    <row r="985" spans="1:26" ht="14.25">
      <c r="A985" s="77"/>
      <c r="B985" s="79"/>
      <c r="C985" s="79"/>
      <c r="D985" s="79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</row>
    <row r="986" spans="1:26" ht="14.25">
      <c r="A986" s="77"/>
      <c r="B986" s="79"/>
      <c r="C986" s="79"/>
      <c r="D986" s="79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</row>
    <row r="987" spans="1:26" ht="14.25">
      <c r="A987" s="77"/>
      <c r="B987" s="79"/>
      <c r="C987" s="79"/>
      <c r="D987" s="79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</row>
    <row r="988" spans="1:26" ht="14.25">
      <c r="A988" s="77"/>
      <c r="B988" s="79"/>
      <c r="C988" s="79"/>
      <c r="D988" s="79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</row>
    <row r="989" spans="1:26" ht="14.25">
      <c r="A989" s="77"/>
      <c r="B989" s="79"/>
      <c r="C989" s="79"/>
      <c r="D989" s="79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</row>
    <row r="990" spans="1:26" ht="14.25">
      <c r="A990" s="77"/>
      <c r="B990" s="79"/>
      <c r="C990" s="79"/>
      <c r="D990" s="79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</row>
    <row r="991" spans="1:26" ht="14.25">
      <c r="A991" s="77"/>
      <c r="B991" s="79"/>
      <c r="C991" s="79"/>
      <c r="D991" s="79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</row>
    <row r="992" spans="1:26" ht="14.25">
      <c r="A992" s="77"/>
      <c r="B992" s="79"/>
      <c r="C992" s="79"/>
      <c r="D992" s="79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</row>
    <row r="993" spans="1:26" ht="14.25">
      <c r="A993" s="77"/>
      <c r="B993" s="79"/>
      <c r="C993" s="79"/>
      <c r="D993" s="79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</row>
    <row r="994" spans="1:26" ht="14.25">
      <c r="A994" s="77"/>
      <c r="B994" s="79"/>
      <c r="C994" s="79"/>
      <c r="D994" s="79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</row>
    <row r="995" spans="1:26" ht="14.25">
      <c r="A995" s="77"/>
      <c r="B995" s="79"/>
      <c r="C995" s="79"/>
      <c r="D995" s="79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</row>
    <row r="996" spans="1:26" ht="14.25">
      <c r="A996" s="77"/>
      <c r="B996" s="79"/>
      <c r="C996" s="79"/>
      <c r="D996" s="79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</row>
    <row r="997" spans="1:26" ht="14.25">
      <c r="A997" s="77"/>
      <c r="B997" s="79"/>
      <c r="C997" s="79"/>
      <c r="D997" s="79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</row>
    <row r="998" spans="1:26" ht="14.25">
      <c r="A998" s="77"/>
      <c r="B998" s="79"/>
      <c r="C998" s="79"/>
      <c r="D998" s="79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</row>
    <row r="999" spans="1:26" ht="14.25">
      <c r="A999" s="77"/>
      <c r="B999" s="79"/>
      <c r="C999" s="79"/>
      <c r="D999" s="79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</row>
    <row r="1000" spans="1:26" ht="14.25">
      <c r="A1000" s="77"/>
      <c r="B1000" s="79"/>
      <c r="C1000" s="79"/>
      <c r="D1000" s="79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</row>
  </sheetData>
  <mergeCells count="117">
    <mergeCell ref="J50:J51"/>
    <mergeCell ref="A54:D54"/>
    <mergeCell ref="A59:A60"/>
    <mergeCell ref="B62:D62"/>
    <mergeCell ref="B64:C64"/>
    <mergeCell ref="B65:C65"/>
    <mergeCell ref="B66:C66"/>
    <mergeCell ref="B67:C67"/>
    <mergeCell ref="B68:D68"/>
    <mergeCell ref="A55:J56"/>
    <mergeCell ref="A50:A51"/>
    <mergeCell ref="A64:A65"/>
    <mergeCell ref="A72:H72"/>
    <mergeCell ref="A73:J73"/>
    <mergeCell ref="B74:C74"/>
    <mergeCell ref="B75:C75"/>
    <mergeCell ref="J44:J45"/>
    <mergeCell ref="J46:J47"/>
    <mergeCell ref="A43:J43"/>
    <mergeCell ref="B44:C44"/>
    <mergeCell ref="B45:C45"/>
    <mergeCell ref="B46:C46"/>
    <mergeCell ref="B47:C47"/>
    <mergeCell ref="B48:C48"/>
    <mergeCell ref="A66:A67"/>
    <mergeCell ref="J58:J61"/>
    <mergeCell ref="B50:C50"/>
    <mergeCell ref="B51:C51"/>
    <mergeCell ref="A74:A75"/>
    <mergeCell ref="A52:D52"/>
    <mergeCell ref="A53:D53"/>
    <mergeCell ref="A57:J57"/>
    <mergeCell ref="B61:D61"/>
    <mergeCell ref="B70:D70"/>
    <mergeCell ref="A70:A71"/>
    <mergeCell ref="A68:A69"/>
    <mergeCell ref="A83:D83"/>
    <mergeCell ref="A84:D84"/>
    <mergeCell ref="B76:C76"/>
    <mergeCell ref="B77:C77"/>
    <mergeCell ref="B78:C78"/>
    <mergeCell ref="B79:C79"/>
    <mergeCell ref="B80:C80"/>
    <mergeCell ref="B81:C81"/>
    <mergeCell ref="A82:D82"/>
    <mergeCell ref="A80:A81"/>
    <mergeCell ref="A76:A77"/>
    <mergeCell ref="A78:A79"/>
    <mergeCell ref="B69:C69"/>
    <mergeCell ref="I9:I10"/>
    <mergeCell ref="J9:J10"/>
    <mergeCell ref="A11:H11"/>
    <mergeCell ref="A12:J12"/>
    <mergeCell ref="J13:J14"/>
    <mergeCell ref="A6:A7"/>
    <mergeCell ref="B6:C7"/>
    <mergeCell ref="A9:A10"/>
    <mergeCell ref="B9:C10"/>
    <mergeCell ref="D9:D10"/>
    <mergeCell ref="B13:C14"/>
    <mergeCell ref="A13:A14"/>
    <mergeCell ref="I13:I14"/>
    <mergeCell ref="J38:J39"/>
    <mergeCell ref="J40:J41"/>
    <mergeCell ref="J34:J35"/>
    <mergeCell ref="J36:J37"/>
    <mergeCell ref="B37:C37"/>
    <mergeCell ref="B38:D38"/>
    <mergeCell ref="B39:C39"/>
    <mergeCell ref="B40:D40"/>
    <mergeCell ref="B49:C49"/>
    <mergeCell ref="J48:J49"/>
    <mergeCell ref="A1:G1"/>
    <mergeCell ref="B2:D2"/>
    <mergeCell ref="B3:C3"/>
    <mergeCell ref="I3:I7"/>
    <mergeCell ref="J3:J7"/>
    <mergeCell ref="B4:C4"/>
    <mergeCell ref="B5:C5"/>
    <mergeCell ref="D6:D7"/>
    <mergeCell ref="A8:H8"/>
    <mergeCell ref="A42:H42"/>
    <mergeCell ref="B34:C34"/>
    <mergeCell ref="A38:A39"/>
    <mergeCell ref="A40:A41"/>
    <mergeCell ref="A44:A45"/>
    <mergeCell ref="A46:A47"/>
    <mergeCell ref="A48:A49"/>
    <mergeCell ref="J16:J17"/>
    <mergeCell ref="I18:I19"/>
    <mergeCell ref="J18:J19"/>
    <mergeCell ref="I20:I21"/>
    <mergeCell ref="J20:J23"/>
    <mergeCell ref="B35:C35"/>
    <mergeCell ref="B36:C36"/>
    <mergeCell ref="I24:I25"/>
    <mergeCell ref="A26:H26"/>
    <mergeCell ref="A27:J27"/>
    <mergeCell ref="J24:J25"/>
    <mergeCell ref="J28:J31"/>
    <mergeCell ref="B18:C18"/>
    <mergeCell ref="B19:C19"/>
    <mergeCell ref="B20:C21"/>
    <mergeCell ref="B22:C23"/>
    <mergeCell ref="B24:C25"/>
    <mergeCell ref="B31:D31"/>
    <mergeCell ref="B15:C15"/>
    <mergeCell ref="I22:I23"/>
    <mergeCell ref="A16:A17"/>
    <mergeCell ref="A18:A19"/>
    <mergeCell ref="A20:A25"/>
    <mergeCell ref="A29:A30"/>
    <mergeCell ref="A34:A35"/>
    <mergeCell ref="A36:A37"/>
    <mergeCell ref="B32:D32"/>
    <mergeCell ref="B16:C17"/>
    <mergeCell ref="I16:I17"/>
  </mergeCells>
  <hyperlinks>
    <hyperlink ref="B87" r:id="rId1" xr:uid="{00000000-0004-0000-0100-000000000000}"/>
  </hyperlinks>
  <pageMargins left="0.7" right="0.7" top="0.75" bottom="0.75" header="0" footer="0"/>
  <pageSetup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16"/>
  <sheetViews>
    <sheetView workbookViewId="0">
      <selection activeCell="B30" sqref="B30"/>
    </sheetView>
  </sheetViews>
  <sheetFormatPr defaultColWidth="12.625" defaultRowHeight="15" customHeight="1"/>
  <cols>
    <col min="1" max="1" width="84.625" style="211" customWidth="1"/>
    <col min="2" max="4" width="9.25" style="211" customWidth="1"/>
    <col min="5" max="16384" width="12.625" style="211"/>
  </cols>
  <sheetData>
    <row r="1" spans="1:5" ht="23.25" customHeight="1"/>
    <row r="2" spans="1:5" ht="22.5" customHeight="1">
      <c r="A2" s="98" t="s">
        <v>82</v>
      </c>
    </row>
    <row r="3" spans="1:5" ht="7.5" customHeight="1"/>
    <row r="4" spans="1:5" ht="36">
      <c r="A4" s="99" t="s">
        <v>83</v>
      </c>
      <c r="B4" s="100">
        <f>Pneumonie!F2</f>
        <v>2024</v>
      </c>
      <c r="C4" s="100">
        <f>Pneumonie!G2</f>
        <v>2025</v>
      </c>
      <c r="D4" s="100">
        <f>Pneumonie!H2</f>
        <v>2026</v>
      </c>
      <c r="E4" s="101" t="str">
        <f>Pneumonie!I2</f>
        <v>Référence dans le tableau des écarts du FM</v>
      </c>
    </row>
    <row r="5" spans="1:5" ht="14.25">
      <c r="A5" s="102" t="s">
        <v>180</v>
      </c>
      <c r="B5" s="212">
        <f>Pneumonie!F9</f>
        <v>0</v>
      </c>
      <c r="C5" s="212">
        <f>Pneumonie!G9</f>
        <v>0</v>
      </c>
      <c r="D5" s="212">
        <f>Pneumonie!H9</f>
        <v>0</v>
      </c>
      <c r="E5" s="213" t="s">
        <v>1</v>
      </c>
    </row>
    <row r="6" spans="1:5" ht="14.25">
      <c r="A6" s="102" t="s">
        <v>181</v>
      </c>
      <c r="B6" s="214">
        <f>Pneumonie!F13</f>
        <v>0</v>
      </c>
      <c r="C6" s="214">
        <f>Pneumonie!G13</f>
        <v>0</v>
      </c>
      <c r="D6" s="214">
        <f>Pneumonie!H13</f>
        <v>0</v>
      </c>
      <c r="E6" s="213" t="s">
        <v>3</v>
      </c>
    </row>
    <row r="7" spans="1:5" ht="14.25">
      <c r="A7" s="215" t="s">
        <v>182</v>
      </c>
      <c r="B7" s="216">
        <f>Pneumonie!F15</f>
        <v>0</v>
      </c>
      <c r="C7" s="216">
        <f>Pneumonie!G15</f>
        <v>0</v>
      </c>
      <c r="D7" s="216">
        <f>Pneumonie!H15</f>
        <v>0</v>
      </c>
      <c r="E7" s="213" t="s">
        <v>5</v>
      </c>
    </row>
    <row r="8" spans="1:5" ht="14.25">
      <c r="A8" s="102" t="s">
        <v>183</v>
      </c>
      <c r="B8" s="217">
        <f t="shared" ref="B8:D8" si="0">B6+B7</f>
        <v>0</v>
      </c>
      <c r="C8" s="217">
        <f t="shared" si="0"/>
        <v>0</v>
      </c>
      <c r="D8" s="217">
        <f t="shared" si="0"/>
        <v>0</v>
      </c>
      <c r="E8" s="213" t="s">
        <v>6</v>
      </c>
    </row>
    <row r="9" spans="1:5" ht="14.25">
      <c r="A9" s="102" t="s">
        <v>184</v>
      </c>
      <c r="B9" s="217">
        <f t="shared" ref="B9:D9" si="1">B5-B8</f>
        <v>0</v>
      </c>
      <c r="C9" s="217">
        <f t="shared" si="1"/>
        <v>0</v>
      </c>
      <c r="D9" s="217">
        <f t="shared" si="1"/>
        <v>0</v>
      </c>
      <c r="E9" s="213" t="s">
        <v>7</v>
      </c>
    </row>
    <row r="10" spans="1:5" ht="14.25">
      <c r="A10" s="148" t="s">
        <v>199</v>
      </c>
      <c r="B10" s="216">
        <f>Pneumonie!F20</f>
        <v>0</v>
      </c>
      <c r="C10" s="216">
        <f>Pneumonie!G20</f>
        <v>0</v>
      </c>
      <c r="D10" s="216">
        <f>Pneumonie!H20</f>
        <v>0</v>
      </c>
      <c r="E10" s="213" t="s">
        <v>8</v>
      </c>
    </row>
    <row r="11" spans="1:5" ht="14.25">
      <c r="A11" s="102" t="s">
        <v>185</v>
      </c>
      <c r="B11" s="217">
        <f t="shared" ref="B11:D11" si="2">B8+B10</f>
        <v>0</v>
      </c>
      <c r="C11" s="217">
        <f t="shared" si="2"/>
        <v>0</v>
      </c>
      <c r="D11" s="217">
        <f t="shared" si="2"/>
        <v>0</v>
      </c>
      <c r="E11" s="213" t="s">
        <v>9</v>
      </c>
    </row>
    <row r="12" spans="1:5" ht="24">
      <c r="A12" s="148" t="s">
        <v>200</v>
      </c>
      <c r="B12" s="217">
        <f t="shared" ref="B12:D12" si="3">B5-B11</f>
        <v>0</v>
      </c>
      <c r="C12" s="217">
        <f t="shared" si="3"/>
        <v>0</v>
      </c>
      <c r="D12" s="217">
        <f t="shared" si="3"/>
        <v>0</v>
      </c>
      <c r="E12" s="213" t="s">
        <v>10</v>
      </c>
    </row>
    <row r="13" spans="1:5" ht="24">
      <c r="A13" s="103" t="s">
        <v>186</v>
      </c>
      <c r="B13" s="104">
        <f>Pneumonie!F35</f>
        <v>0</v>
      </c>
      <c r="C13" s="104">
        <f>Pneumonie!G35</f>
        <v>0</v>
      </c>
      <c r="D13" s="104">
        <f>Pneumonie!H35</f>
        <v>0</v>
      </c>
      <c r="E13" s="105"/>
    </row>
    <row r="14" spans="1:5" ht="14.25">
      <c r="A14" s="106" t="s">
        <v>187</v>
      </c>
      <c r="B14" s="107">
        <f>Pneumonie!F42</f>
        <v>0</v>
      </c>
      <c r="C14" s="107">
        <f>Pneumonie!G42</f>
        <v>0</v>
      </c>
      <c r="D14" s="107">
        <f>Pneumonie!H42</f>
        <v>0</v>
      </c>
      <c r="E14" s="105"/>
    </row>
    <row r="15" spans="1:5" ht="24">
      <c r="A15" s="108" t="s">
        <v>207</v>
      </c>
      <c r="B15" s="109">
        <f>Pneumonie!F53</f>
        <v>0</v>
      </c>
      <c r="C15" s="109">
        <f>Pneumonie!G53</f>
        <v>0</v>
      </c>
      <c r="D15" s="109">
        <f>Pneumonie!H53</f>
        <v>0</v>
      </c>
      <c r="E15" s="110"/>
    </row>
    <row r="16" spans="1:5" ht="14.25">
      <c r="A16" s="111" t="s">
        <v>208</v>
      </c>
      <c r="B16" s="112">
        <f>Pneumonie!F60</f>
        <v>0</v>
      </c>
      <c r="C16" s="112">
        <f>Pneumonie!G60</f>
        <v>0</v>
      </c>
      <c r="D16" s="112">
        <f>Pneumonie!H60</f>
        <v>0</v>
      </c>
      <c r="E16" s="11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24"/>
  <sheetViews>
    <sheetView tabSelected="1" workbookViewId="0">
      <selection sqref="A1:A1048576"/>
    </sheetView>
  </sheetViews>
  <sheetFormatPr defaultColWidth="12.625" defaultRowHeight="15" customHeight="1"/>
  <cols>
    <col min="1" max="1" width="83.5" style="211" customWidth="1"/>
    <col min="2" max="4" width="9.25" style="211" customWidth="1"/>
    <col min="5" max="16384" width="12.625" style="211"/>
  </cols>
  <sheetData>
    <row r="1" spans="1:5" ht="21.75" customHeight="1"/>
    <row r="2" spans="1:5" ht="19.5" customHeight="1">
      <c r="A2" s="98" t="s">
        <v>178</v>
      </c>
    </row>
    <row r="3" spans="1:5" ht="9.75" customHeight="1"/>
    <row r="4" spans="1:5" ht="36">
      <c r="A4" s="99" t="s">
        <v>83</v>
      </c>
      <c r="B4" s="100">
        <f>'Diarrhée_avec SRO&amp;Zinc séparés'!F2</f>
        <v>2024</v>
      </c>
      <c r="C4" s="100">
        <f>'Diarrhée_avec SRO&amp;Zinc séparés'!G2</f>
        <v>2025</v>
      </c>
      <c r="D4" s="100">
        <f>'Diarrhée_avec SRO&amp;Zinc séparés'!H2</f>
        <v>2026</v>
      </c>
      <c r="E4" s="101" t="str">
        <f>'Diarrhée_avec SRO&amp;Zinc séparés'!I2</f>
        <v>Référence dans le tableau des écarts du FM</v>
      </c>
    </row>
    <row r="5" spans="1:5" ht="14.25">
      <c r="A5" s="102" t="s">
        <v>180</v>
      </c>
      <c r="B5" s="216">
        <f>IF('Diarrhée_avec SRO&amp;Zinc co-embal'!F9='Diarrhée_avec SRO&amp;Zinc séparés'!F9,'Diarrhée_avec SRO&amp;Zinc co-embal'!F9,'Diarrhée_avec SRO&amp;Zinc séparés'!F9)</f>
        <v>0</v>
      </c>
      <c r="C5" s="216">
        <f>IF('Diarrhée_avec SRO&amp;Zinc co-embal'!G9='Diarrhée_avec SRO&amp;Zinc séparés'!G9,'Diarrhée_avec SRO&amp;Zinc co-embal'!G9,'Diarrhée_avec SRO&amp;Zinc séparés'!G9)</f>
        <v>0</v>
      </c>
      <c r="D5" s="216">
        <f>IF('Diarrhée_avec SRO&amp;Zinc co-embal'!H9='Diarrhée_avec SRO&amp;Zinc séparés'!H9,'Diarrhée_avec SRO&amp;Zinc co-embal'!H9,'Diarrhée_avec SRO&amp;Zinc séparés'!H9)</f>
        <v>0</v>
      </c>
      <c r="E5" s="213" t="s">
        <v>1</v>
      </c>
    </row>
    <row r="6" spans="1:5" ht="14.25">
      <c r="A6" s="102" t="s">
        <v>181</v>
      </c>
      <c r="B6" s="216">
        <f>IF('Diarrhée_avec SRO&amp;Zinc co-embal'!F13='Diarrhée_avec SRO&amp;Zinc séparés'!F13,'Diarrhée_avec SRO&amp;Zinc co-embal'!F13,'Diarrhée_avec SRO&amp;Zinc séparés'!F13)</f>
        <v>0</v>
      </c>
      <c r="C6" s="216">
        <f>IF('Diarrhée_avec SRO&amp;Zinc co-embal'!G13='Diarrhée_avec SRO&amp;Zinc séparés'!G13,'Diarrhée_avec SRO&amp;Zinc co-embal'!G13,'Diarrhée_avec SRO&amp;Zinc séparés'!G13)</f>
        <v>0</v>
      </c>
      <c r="D6" s="216">
        <f>IF('Diarrhée_avec SRO&amp;Zinc co-embal'!H13='Diarrhée_avec SRO&amp;Zinc séparés'!H13,'Diarrhée_avec SRO&amp;Zinc co-embal'!H13,'Diarrhée_avec SRO&amp;Zinc séparés'!H13)</f>
        <v>0</v>
      </c>
      <c r="E6" s="213" t="s">
        <v>3</v>
      </c>
    </row>
    <row r="7" spans="1:5" ht="14.25">
      <c r="A7" s="215" t="s">
        <v>182</v>
      </c>
      <c r="B7" s="216">
        <f>IF('Diarrhée_avec SRO&amp;Zinc co-embal'!F15='Diarrhée_avec SRO&amp;Zinc séparés'!F15,'Diarrhée_avec SRO&amp;Zinc co-embal'!F15,'Diarrhée_avec SRO&amp;Zinc séparés'!F15)</f>
        <v>0</v>
      </c>
      <c r="C7" s="216">
        <f>IF('Diarrhée_avec SRO&amp;Zinc co-embal'!G15='Diarrhée_avec SRO&amp;Zinc séparés'!G15,'Diarrhée_avec SRO&amp;Zinc co-embal'!G15,'Diarrhée_avec SRO&amp;Zinc séparés'!G15)</f>
        <v>0</v>
      </c>
      <c r="D7" s="216">
        <f>IF('Diarrhée_avec SRO&amp;Zinc co-embal'!H15='Diarrhée_avec SRO&amp;Zinc séparés'!H15,'Diarrhée_avec SRO&amp;Zinc co-embal'!H15,'Diarrhée_avec SRO&amp;Zinc séparés'!H15)</f>
        <v>0</v>
      </c>
      <c r="E7" s="213" t="s">
        <v>5</v>
      </c>
    </row>
    <row r="8" spans="1:5" ht="14.25">
      <c r="A8" s="102" t="s">
        <v>183</v>
      </c>
      <c r="B8" s="217">
        <f t="shared" ref="B8:D8" si="0">B6+B7</f>
        <v>0</v>
      </c>
      <c r="C8" s="217">
        <f t="shared" si="0"/>
        <v>0</v>
      </c>
      <c r="D8" s="217">
        <f t="shared" si="0"/>
        <v>0</v>
      </c>
      <c r="E8" s="213" t="s">
        <v>6</v>
      </c>
    </row>
    <row r="9" spans="1:5" ht="14.25">
      <c r="A9" s="102" t="s">
        <v>184</v>
      </c>
      <c r="B9" s="217">
        <f t="shared" ref="B9:D9" si="1">B5-B8</f>
        <v>0</v>
      </c>
      <c r="C9" s="217">
        <f t="shared" si="1"/>
        <v>0</v>
      </c>
      <c r="D9" s="217">
        <f t="shared" si="1"/>
        <v>0</v>
      </c>
      <c r="E9" s="213" t="s">
        <v>7</v>
      </c>
    </row>
    <row r="10" spans="1:5" ht="14.25">
      <c r="A10" s="148" t="s">
        <v>199</v>
      </c>
      <c r="B10" s="216">
        <f>IF('Diarrhée_avec SRO&amp;Zinc co-embal'!F20='Diarrhée_avec SRO&amp;Zinc séparés'!F20,'Diarrhée_avec SRO&amp;Zinc co-embal'!F20,'Diarrhée_avec SRO&amp;Zinc séparés'!F20)</f>
        <v>0</v>
      </c>
      <c r="C10" s="216">
        <f>IF('Diarrhée_avec SRO&amp;Zinc co-embal'!G20='Diarrhée_avec SRO&amp;Zinc séparés'!G20,'Diarrhée_avec SRO&amp;Zinc co-embal'!G20,'Diarrhée_avec SRO&amp;Zinc séparés'!G20)</f>
        <v>0</v>
      </c>
      <c r="D10" s="216">
        <f>IF('Diarrhée_avec SRO&amp;Zinc co-embal'!H20='Diarrhée_avec SRO&amp;Zinc séparés'!H20,'Diarrhée_avec SRO&amp;Zinc co-embal'!H20,'Diarrhée_avec SRO&amp;Zinc séparés'!H20)</f>
        <v>0</v>
      </c>
      <c r="E10" s="213" t="s">
        <v>8</v>
      </c>
    </row>
    <row r="11" spans="1:5" ht="14.25">
      <c r="A11" s="102" t="s">
        <v>185</v>
      </c>
      <c r="B11" s="217">
        <f t="shared" ref="B11:D11" si="2">B8+B10</f>
        <v>0</v>
      </c>
      <c r="C11" s="217">
        <f t="shared" si="2"/>
        <v>0</v>
      </c>
      <c r="D11" s="217">
        <f t="shared" si="2"/>
        <v>0</v>
      </c>
      <c r="E11" s="213" t="s">
        <v>9</v>
      </c>
    </row>
    <row r="12" spans="1:5" ht="24">
      <c r="A12" s="148" t="s">
        <v>200</v>
      </c>
      <c r="B12" s="217">
        <f t="shared" ref="B12:D12" si="3">B5-B11</f>
        <v>0</v>
      </c>
      <c r="C12" s="217">
        <f t="shared" si="3"/>
        <v>0</v>
      </c>
      <c r="D12" s="217">
        <f t="shared" si="3"/>
        <v>0</v>
      </c>
      <c r="E12" s="213" t="s">
        <v>10</v>
      </c>
    </row>
    <row r="13" spans="1:5" ht="24">
      <c r="A13" s="103" t="s">
        <v>238</v>
      </c>
      <c r="B13" s="210">
        <f>'Diarrhée_avec SRO&amp;Zinc co-embal'!F32</f>
        <v>0</v>
      </c>
      <c r="C13" s="210">
        <f>'Diarrhée_avec SRO&amp;Zinc co-embal'!G32</f>
        <v>0</v>
      </c>
      <c r="D13" s="210">
        <f>'Diarrhée_avec SRO&amp;Zinc co-embal'!H32</f>
        <v>0</v>
      </c>
      <c r="E13" s="105"/>
    </row>
    <row r="14" spans="1:5" ht="15" customHeight="1">
      <c r="A14" s="106" t="s">
        <v>187</v>
      </c>
      <c r="B14" s="107">
        <f>'Diarrhée_avec SRO&amp;Zinc co-embal'!F39</f>
        <v>0</v>
      </c>
      <c r="C14" s="107">
        <f>'Diarrhée_avec SRO&amp;Zinc co-embal'!G39</f>
        <v>0</v>
      </c>
      <c r="D14" s="107">
        <f>'Diarrhée_avec SRO&amp;Zinc co-embal'!H39</f>
        <v>0</v>
      </c>
      <c r="E14" s="105"/>
    </row>
    <row r="15" spans="1:5" ht="24">
      <c r="A15" s="108" t="s">
        <v>239</v>
      </c>
      <c r="B15" s="109">
        <f>'Diarrhée_avec SRO&amp;Zinc co-embal'!F47</f>
        <v>0</v>
      </c>
      <c r="C15" s="109">
        <f>'Diarrhée_avec SRO&amp;Zinc co-embal'!G47</f>
        <v>0</v>
      </c>
      <c r="D15" s="109">
        <f>'Diarrhée_avec SRO&amp;Zinc co-embal'!H47</f>
        <v>0</v>
      </c>
      <c r="E15" s="110"/>
    </row>
    <row r="16" spans="1:5" ht="15" customHeight="1">
      <c r="A16" s="111" t="s">
        <v>208</v>
      </c>
      <c r="B16" s="112">
        <f>'Diarrhée_avec SRO&amp;Zinc co-embal'!F54</f>
        <v>0</v>
      </c>
      <c r="C16" s="112">
        <f>'Diarrhée_avec SRO&amp;Zinc co-embal'!G54</f>
        <v>0</v>
      </c>
      <c r="D16" s="112">
        <f>'Diarrhée_avec SRO&amp;Zinc co-embal'!H54</f>
        <v>0</v>
      </c>
      <c r="E16" s="110"/>
    </row>
    <row r="18" spans="1:5" ht="15" customHeight="1">
      <c r="A18" s="332" t="s">
        <v>237</v>
      </c>
      <c r="B18" s="332"/>
      <c r="C18" s="332"/>
      <c r="D18" s="332"/>
      <c r="E18" s="332"/>
    </row>
    <row r="19" spans="1:5" ht="24">
      <c r="A19" s="103" t="s">
        <v>188</v>
      </c>
      <c r="B19" s="104">
        <f>'Diarrhée_avec SRO&amp;Zinc séparés'!F39</f>
        <v>0</v>
      </c>
      <c r="C19" s="104">
        <f>'Diarrhée_avec SRO&amp;Zinc séparés'!G39</f>
        <v>0</v>
      </c>
      <c r="D19" s="104">
        <f>'Diarrhée_avec SRO&amp;Zinc séparés'!H39</f>
        <v>0</v>
      </c>
      <c r="E19" s="105"/>
    </row>
    <row r="20" spans="1:5" ht="24">
      <c r="A20" s="103" t="s">
        <v>189</v>
      </c>
      <c r="B20" s="104">
        <f>'Diarrhée_avec SRO&amp;Zinc séparés'!F41</f>
        <v>0</v>
      </c>
      <c r="C20" s="104">
        <f>'Diarrhée_avec SRO&amp;Zinc séparés'!G41</f>
        <v>0</v>
      </c>
      <c r="D20" s="104">
        <f>'Diarrhée_avec SRO&amp;Zinc séparés'!H41</f>
        <v>0</v>
      </c>
      <c r="E20" s="105"/>
    </row>
    <row r="21" spans="1:5" ht="15" customHeight="1">
      <c r="A21" s="106" t="s">
        <v>187</v>
      </c>
      <c r="B21" s="107">
        <f>'Diarrhée_avec SRO&amp;Zinc séparés'!F54</f>
        <v>0</v>
      </c>
      <c r="C21" s="107">
        <f>'Diarrhée_avec SRO&amp;Zinc séparés'!G54</f>
        <v>0</v>
      </c>
      <c r="D21" s="107">
        <f>'Diarrhée_avec SRO&amp;Zinc séparés'!H54</f>
        <v>0</v>
      </c>
      <c r="E21" s="105"/>
    </row>
    <row r="22" spans="1:5" ht="24">
      <c r="A22" s="108" t="s">
        <v>235</v>
      </c>
      <c r="B22" s="109">
        <f>'Diarrhée_avec SRO&amp;Zinc séparés'!F69</f>
        <v>0</v>
      </c>
      <c r="C22" s="109">
        <f>'Diarrhée_avec SRO&amp;Zinc séparés'!G69</f>
        <v>0</v>
      </c>
      <c r="D22" s="109">
        <f>'Diarrhée_avec SRO&amp;Zinc séparés'!H69</f>
        <v>0</v>
      </c>
      <c r="E22" s="110"/>
    </row>
    <row r="23" spans="1:5" ht="24">
      <c r="A23" s="108" t="s">
        <v>236</v>
      </c>
      <c r="B23" s="109">
        <f>'Diarrhée_avec SRO&amp;Zinc séparés'!F71</f>
        <v>0</v>
      </c>
      <c r="C23" s="109">
        <f>'Diarrhée_avec SRO&amp;Zinc séparés'!G71</f>
        <v>0</v>
      </c>
      <c r="D23" s="109">
        <f>'Diarrhée_avec SRO&amp;Zinc séparés'!H71</f>
        <v>0</v>
      </c>
      <c r="E23" s="109"/>
    </row>
    <row r="24" spans="1:5" ht="15" customHeight="1">
      <c r="A24" s="111" t="s">
        <v>208</v>
      </c>
      <c r="B24" s="112">
        <f>'Diarrhée_avec SRO&amp;Zinc séparés'!F84</f>
        <v>0</v>
      </c>
      <c r="C24" s="112">
        <f>'Diarrhée_avec SRO&amp;Zinc séparés'!G84</f>
        <v>0</v>
      </c>
      <c r="D24" s="112">
        <f>'Diarrhée_avec SRO&amp;Zinc séparés'!H84</f>
        <v>0</v>
      </c>
      <c r="E24" s="110"/>
    </row>
  </sheetData>
  <mergeCells count="1">
    <mergeCell ref="A18:E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1000"/>
  <sheetViews>
    <sheetView workbookViewId="0"/>
  </sheetViews>
  <sheetFormatPr defaultColWidth="12.625" defaultRowHeight="15" customHeight="1"/>
  <cols>
    <col min="1" max="1" width="1.875" customWidth="1"/>
    <col min="2" max="2" width="25.625" customWidth="1"/>
    <col min="3" max="3" width="33.875" customWidth="1"/>
    <col min="4" max="4" width="6.75" customWidth="1"/>
    <col min="5" max="5" width="8.5" customWidth="1"/>
    <col min="6" max="6" width="8" customWidth="1"/>
    <col min="7" max="7" width="7.25" customWidth="1"/>
    <col min="8" max="8" width="10.625" customWidth="1"/>
    <col min="9" max="9" width="25.625" customWidth="1"/>
    <col min="10" max="14" width="6.75" customWidth="1"/>
    <col min="15" max="26" width="8.875" customWidth="1"/>
  </cols>
  <sheetData>
    <row r="1" spans="2:13" ht="9" customHeight="1"/>
    <row r="2" spans="2:13" ht="14.25" customHeight="1">
      <c r="B2" s="113" t="s">
        <v>15</v>
      </c>
      <c r="C2" s="337" t="s">
        <v>16</v>
      </c>
      <c r="D2" s="219"/>
      <c r="E2" s="113" t="s">
        <v>17</v>
      </c>
      <c r="F2" s="113" t="s">
        <v>18</v>
      </c>
      <c r="G2" s="113" t="s">
        <v>19</v>
      </c>
    </row>
    <row r="3" spans="2:13" ht="14.25" customHeight="1">
      <c r="B3" s="114" t="s">
        <v>0</v>
      </c>
      <c r="C3" s="115" t="s">
        <v>20</v>
      </c>
      <c r="D3" s="116">
        <v>0.02</v>
      </c>
      <c r="E3" s="117">
        <v>20000000</v>
      </c>
      <c r="F3" s="118">
        <f t="shared" ref="F3:G3" si="0">E3+(E3*$D$3)</f>
        <v>20400000</v>
      </c>
      <c r="G3" s="118">
        <f t="shared" si="0"/>
        <v>20808000</v>
      </c>
    </row>
    <row r="4" spans="2:13" ht="46.5" customHeight="1">
      <c r="B4" s="114" t="s">
        <v>21</v>
      </c>
      <c r="C4" s="115" t="s">
        <v>22</v>
      </c>
      <c r="D4" s="119">
        <v>32</v>
      </c>
      <c r="E4" s="118">
        <f t="shared" ref="E4:G4" si="1">E3*$D4/1000</f>
        <v>640000</v>
      </c>
      <c r="F4" s="118">
        <f t="shared" si="1"/>
        <v>652800</v>
      </c>
      <c r="G4" s="118">
        <f t="shared" si="1"/>
        <v>665856</v>
      </c>
      <c r="H4" s="120"/>
      <c r="I4" s="120" t="s">
        <v>23</v>
      </c>
    </row>
    <row r="5" spans="2:13" ht="14.25" customHeight="1">
      <c r="B5" s="114" t="s">
        <v>24</v>
      </c>
      <c r="C5" s="115" t="s">
        <v>25</v>
      </c>
      <c r="D5" s="121">
        <v>0.1</v>
      </c>
      <c r="E5" s="118">
        <f t="shared" ref="E5:G5" si="2">E4*$D5</f>
        <v>64000</v>
      </c>
      <c r="F5" s="118">
        <f t="shared" si="2"/>
        <v>65280</v>
      </c>
      <c r="G5" s="118">
        <f t="shared" si="2"/>
        <v>66585.600000000006</v>
      </c>
    </row>
    <row r="6" spans="2:13" ht="5.25" customHeight="1">
      <c r="B6" s="335"/>
      <c r="C6" s="222"/>
      <c r="D6" s="222"/>
      <c r="E6" s="222"/>
      <c r="F6" s="222"/>
      <c r="G6" s="219"/>
    </row>
    <row r="7" spans="2:13" ht="24" customHeight="1">
      <c r="B7" s="114" t="s">
        <v>26</v>
      </c>
      <c r="C7" s="115" t="s">
        <v>27</v>
      </c>
      <c r="D7" s="121">
        <v>0.6</v>
      </c>
      <c r="E7" s="118">
        <f t="shared" ref="E7:G7" si="3">$D7*E5</f>
        <v>38400</v>
      </c>
      <c r="F7" s="118">
        <f t="shared" si="3"/>
        <v>39168</v>
      </c>
      <c r="G7" s="118">
        <f t="shared" si="3"/>
        <v>39951.360000000001</v>
      </c>
      <c r="H7" s="122"/>
      <c r="I7" s="122"/>
      <c r="J7" s="122"/>
      <c r="K7" s="122"/>
      <c r="L7" s="122"/>
      <c r="M7" s="122"/>
    </row>
    <row r="8" spans="2:13" ht="6" customHeight="1">
      <c r="B8" s="335"/>
      <c r="C8" s="222"/>
      <c r="D8" s="222"/>
      <c r="E8" s="222"/>
      <c r="F8" s="222"/>
      <c r="G8" s="219"/>
    </row>
    <row r="9" spans="2:13" ht="14.25" customHeight="1">
      <c r="B9" s="334" t="s">
        <v>28</v>
      </c>
      <c r="C9" s="123" t="s">
        <v>29</v>
      </c>
      <c r="D9" s="124">
        <v>0.13</v>
      </c>
      <c r="E9" s="125">
        <f t="shared" ref="E9:G9" si="4">E$7*$D9</f>
        <v>4992</v>
      </c>
      <c r="F9" s="125">
        <f t="shared" si="4"/>
        <v>5091.84</v>
      </c>
      <c r="G9" s="125">
        <f t="shared" si="4"/>
        <v>5193.6768000000002</v>
      </c>
    </row>
    <row r="10" spans="2:13" ht="14.25" customHeight="1">
      <c r="B10" s="229"/>
      <c r="C10" s="126" t="s">
        <v>30</v>
      </c>
      <c r="D10" s="116">
        <v>0.94</v>
      </c>
      <c r="E10" s="127">
        <f t="shared" ref="E10:G10" si="5">E$9*$D10</f>
        <v>4692.4799999999996</v>
      </c>
      <c r="F10" s="127">
        <f t="shared" si="5"/>
        <v>4786.3296</v>
      </c>
      <c r="G10" s="127">
        <f t="shared" si="5"/>
        <v>4882.056192</v>
      </c>
    </row>
    <row r="11" spans="2:13" ht="14.25" customHeight="1">
      <c r="B11" s="230"/>
      <c r="C11" s="126" t="s">
        <v>31</v>
      </c>
      <c r="D11" s="128">
        <f>100%-D10</f>
        <v>6.0000000000000053E-2</v>
      </c>
      <c r="E11" s="127">
        <f t="shared" ref="E11:G11" si="6">E$9*$D11</f>
        <v>299.52000000000027</v>
      </c>
      <c r="F11" s="127">
        <f t="shared" si="6"/>
        <v>305.51040000000029</v>
      </c>
      <c r="G11" s="127">
        <f t="shared" si="6"/>
        <v>311.62060800000029</v>
      </c>
    </row>
    <row r="12" spans="2:13" ht="3.75" customHeight="1">
      <c r="B12" s="335"/>
      <c r="C12" s="222"/>
      <c r="D12" s="222"/>
      <c r="E12" s="222"/>
      <c r="F12" s="222"/>
      <c r="G12" s="219"/>
    </row>
    <row r="13" spans="2:13" ht="14.25" customHeight="1">
      <c r="B13" s="334" t="s">
        <v>32</v>
      </c>
      <c r="C13" s="123" t="s">
        <v>33</v>
      </c>
      <c r="D13" s="124">
        <v>0.43</v>
      </c>
      <c r="E13" s="125">
        <f t="shared" ref="E13:G13" si="7">E$7*$D13</f>
        <v>16512</v>
      </c>
      <c r="F13" s="125">
        <f t="shared" si="7"/>
        <v>16842.239999999998</v>
      </c>
      <c r="G13" s="125">
        <f t="shared" si="7"/>
        <v>17179.084800000001</v>
      </c>
    </row>
    <row r="14" spans="2:13" ht="14.25" customHeight="1">
      <c r="B14" s="229"/>
      <c r="C14" s="126" t="s">
        <v>34</v>
      </c>
      <c r="D14" s="116">
        <v>1</v>
      </c>
      <c r="E14" s="127">
        <f t="shared" ref="E14:G14" si="8">E$13*$D14</f>
        <v>16512</v>
      </c>
      <c r="F14" s="127">
        <f t="shared" si="8"/>
        <v>16842.239999999998</v>
      </c>
      <c r="G14" s="127">
        <f t="shared" si="8"/>
        <v>17179.084800000001</v>
      </c>
    </row>
    <row r="15" spans="2:13" ht="14.25" customHeight="1">
      <c r="B15" s="230"/>
      <c r="C15" s="126" t="s">
        <v>35</v>
      </c>
      <c r="D15" s="128">
        <f>100%-D14</f>
        <v>0</v>
      </c>
      <c r="E15" s="127">
        <f t="shared" ref="E15:G15" si="9">E$13*$D15</f>
        <v>0</v>
      </c>
      <c r="F15" s="127">
        <f t="shared" si="9"/>
        <v>0</v>
      </c>
      <c r="G15" s="127">
        <f t="shared" si="9"/>
        <v>0</v>
      </c>
    </row>
    <row r="16" spans="2:13" ht="4.5" customHeight="1">
      <c r="B16" s="335"/>
      <c r="C16" s="222"/>
      <c r="D16" s="222"/>
      <c r="E16" s="222"/>
      <c r="F16" s="222"/>
      <c r="G16" s="219"/>
    </row>
    <row r="17" spans="2:7" ht="25.5" customHeight="1">
      <c r="B17" s="334" t="s">
        <v>36</v>
      </c>
      <c r="C17" s="123" t="s">
        <v>37</v>
      </c>
      <c r="D17" s="124">
        <v>0.38</v>
      </c>
      <c r="E17" s="125">
        <f t="shared" ref="E17:G17" si="10">E$7*$D17</f>
        <v>14592</v>
      </c>
      <c r="F17" s="125">
        <f t="shared" si="10"/>
        <v>14883.84</v>
      </c>
      <c r="G17" s="125">
        <f t="shared" si="10"/>
        <v>15181.516800000001</v>
      </c>
    </row>
    <row r="18" spans="2:7" ht="14.25" customHeight="1">
      <c r="B18" s="229"/>
      <c r="C18" s="126" t="s">
        <v>38</v>
      </c>
      <c r="D18" s="116">
        <v>0.72</v>
      </c>
      <c r="E18" s="127">
        <f t="shared" ref="E18:G18" si="11">E$17*$D18</f>
        <v>10506.24</v>
      </c>
      <c r="F18" s="127">
        <f t="shared" si="11"/>
        <v>10716.364799999999</v>
      </c>
      <c r="G18" s="127">
        <f t="shared" si="11"/>
        <v>10930.692096000001</v>
      </c>
    </row>
    <row r="19" spans="2:7" ht="14.25" customHeight="1">
      <c r="B19" s="230"/>
      <c r="C19" s="126" t="s">
        <v>39</v>
      </c>
      <c r="D19" s="128">
        <f>100%-D18</f>
        <v>0.28000000000000003</v>
      </c>
      <c r="E19" s="127">
        <f t="shared" ref="E19:G19" si="12">E$17*$D19</f>
        <v>4085.76</v>
      </c>
      <c r="F19" s="127">
        <f t="shared" si="12"/>
        <v>4167.4752000000008</v>
      </c>
      <c r="G19" s="127">
        <f t="shared" si="12"/>
        <v>4250.8247040000006</v>
      </c>
    </row>
    <row r="20" spans="2:7" ht="4.5" customHeight="1">
      <c r="B20" s="335"/>
      <c r="C20" s="222"/>
      <c r="D20" s="222"/>
      <c r="E20" s="222"/>
      <c r="F20" s="222"/>
      <c r="G20" s="219"/>
    </row>
    <row r="21" spans="2:7" ht="25.5" customHeight="1">
      <c r="B21" s="334" t="s">
        <v>40</v>
      </c>
      <c r="C21" s="123" t="s">
        <v>41</v>
      </c>
      <c r="D21" s="124">
        <v>7.0000000000000007E-2</v>
      </c>
      <c r="E21" s="125">
        <f t="shared" ref="E21:G21" si="13">E$7*$D21</f>
        <v>2688.0000000000005</v>
      </c>
      <c r="F21" s="125">
        <f t="shared" si="13"/>
        <v>2741.76</v>
      </c>
      <c r="G21" s="125">
        <f t="shared" si="13"/>
        <v>2796.5952000000002</v>
      </c>
    </row>
    <row r="22" spans="2:7" ht="14.25" customHeight="1">
      <c r="B22" s="229"/>
      <c r="C22" s="126" t="s">
        <v>42</v>
      </c>
      <c r="D22" s="116">
        <v>0.25</v>
      </c>
      <c r="E22" s="127">
        <f t="shared" ref="E22:G22" si="14">E$21*$D22</f>
        <v>672.00000000000011</v>
      </c>
      <c r="F22" s="127">
        <f t="shared" si="14"/>
        <v>685.44</v>
      </c>
      <c r="G22" s="127">
        <f t="shared" si="14"/>
        <v>699.14880000000005</v>
      </c>
    </row>
    <row r="23" spans="2:7" ht="14.25" customHeight="1">
      <c r="B23" s="230"/>
      <c r="C23" s="126" t="s">
        <v>43</v>
      </c>
      <c r="D23" s="128">
        <f>100%-D22</f>
        <v>0.75</v>
      </c>
      <c r="E23" s="127">
        <f t="shared" ref="E23:G23" si="15">E$21*$D23</f>
        <v>2016.0000000000005</v>
      </c>
      <c r="F23" s="127">
        <f t="shared" si="15"/>
        <v>2056.3200000000002</v>
      </c>
      <c r="G23" s="127">
        <f t="shared" si="15"/>
        <v>2097.4464000000003</v>
      </c>
    </row>
    <row r="24" spans="2:7" ht="4.5" customHeight="1">
      <c r="B24" s="335"/>
      <c r="C24" s="222"/>
      <c r="D24" s="222"/>
      <c r="E24" s="222"/>
      <c r="F24" s="222"/>
      <c r="G24" s="219"/>
    </row>
    <row r="25" spans="2:7" ht="26.25" customHeight="1">
      <c r="B25" s="334" t="s">
        <v>44</v>
      </c>
      <c r="C25" s="129" t="s">
        <v>45</v>
      </c>
      <c r="D25" s="130">
        <v>1</v>
      </c>
      <c r="E25" s="131">
        <f t="shared" ref="E25:G25" si="16">E10*$D25</f>
        <v>4692.4799999999996</v>
      </c>
      <c r="F25" s="131">
        <f t="shared" si="16"/>
        <v>4786.3296</v>
      </c>
      <c r="G25" s="131">
        <f t="shared" si="16"/>
        <v>4882.056192</v>
      </c>
    </row>
    <row r="26" spans="2:7" ht="42" customHeight="1">
      <c r="B26" s="229"/>
      <c r="C26" s="129" t="s">
        <v>46</v>
      </c>
      <c r="D26" s="130">
        <v>1</v>
      </c>
      <c r="E26" s="131">
        <f t="shared" ref="E26:G26" si="17">E11*$D26</f>
        <v>299.52000000000027</v>
      </c>
      <c r="F26" s="131">
        <f t="shared" si="17"/>
        <v>305.51040000000029</v>
      </c>
      <c r="G26" s="131">
        <f t="shared" si="17"/>
        <v>311.62060800000029</v>
      </c>
    </row>
    <row r="27" spans="2:7" ht="14.25" customHeight="1">
      <c r="B27" s="230"/>
      <c r="C27" s="132" t="s">
        <v>47</v>
      </c>
      <c r="D27" s="130">
        <v>7.0000000000000007E-2</v>
      </c>
      <c r="E27" s="131">
        <f t="shared" ref="E27:G27" si="18">E11*$D27</f>
        <v>20.966400000000021</v>
      </c>
      <c r="F27" s="131">
        <f t="shared" si="18"/>
        <v>21.385728000000022</v>
      </c>
      <c r="G27" s="131">
        <f t="shared" si="18"/>
        <v>21.813442560000023</v>
      </c>
    </row>
    <row r="28" spans="2:7" ht="4.5" customHeight="1">
      <c r="B28" s="335"/>
      <c r="C28" s="222"/>
      <c r="D28" s="222"/>
      <c r="E28" s="222"/>
      <c r="F28" s="222"/>
      <c r="G28" s="219"/>
    </row>
    <row r="29" spans="2:7" ht="26.25" customHeight="1">
      <c r="B29" s="334" t="s">
        <v>48</v>
      </c>
      <c r="C29" s="129" t="s">
        <v>49</v>
      </c>
      <c r="D29" s="130">
        <v>1</v>
      </c>
      <c r="E29" s="131">
        <f t="shared" ref="E29:G29" si="19">E14*$D29</f>
        <v>16512</v>
      </c>
      <c r="F29" s="131">
        <f t="shared" si="19"/>
        <v>16842.239999999998</v>
      </c>
      <c r="G29" s="131">
        <f t="shared" si="19"/>
        <v>17179.084800000001</v>
      </c>
    </row>
    <row r="30" spans="2:7" ht="26.25" customHeight="1">
      <c r="B30" s="229"/>
      <c r="C30" s="132" t="s">
        <v>50</v>
      </c>
      <c r="D30" s="130">
        <v>0</v>
      </c>
      <c r="E30" s="131">
        <f t="shared" ref="E30:G30" si="20">E15*$D30</f>
        <v>0</v>
      </c>
      <c r="F30" s="131">
        <f t="shared" si="20"/>
        <v>0</v>
      </c>
      <c r="G30" s="131">
        <f t="shared" si="20"/>
        <v>0</v>
      </c>
    </row>
    <row r="31" spans="2:7" ht="14.25" customHeight="1">
      <c r="B31" s="230"/>
      <c r="C31" s="132" t="s">
        <v>51</v>
      </c>
      <c r="D31" s="130">
        <v>0</v>
      </c>
      <c r="E31" s="131">
        <f t="shared" ref="E31:G31" si="21">E30*$D31</f>
        <v>0</v>
      </c>
      <c r="F31" s="131">
        <f t="shared" si="21"/>
        <v>0</v>
      </c>
      <c r="G31" s="131">
        <f t="shared" si="21"/>
        <v>0</v>
      </c>
    </row>
    <row r="32" spans="2:7" ht="3.75" customHeight="1">
      <c r="B32" s="335"/>
      <c r="C32" s="222"/>
      <c r="D32" s="222"/>
      <c r="E32" s="222"/>
      <c r="F32" s="222"/>
      <c r="G32" s="219"/>
    </row>
    <row r="33" spans="2:7" ht="39.75" customHeight="1">
      <c r="B33" s="334" t="s">
        <v>52</v>
      </c>
      <c r="C33" s="129" t="s">
        <v>53</v>
      </c>
      <c r="D33" s="130">
        <v>1</v>
      </c>
      <c r="E33" s="131">
        <f t="shared" ref="E33:G33" si="22">E18*$D33</f>
        <v>10506.24</v>
      </c>
      <c r="F33" s="131">
        <f t="shared" si="22"/>
        <v>10716.364799999999</v>
      </c>
      <c r="G33" s="131">
        <f t="shared" si="22"/>
        <v>10930.692096000001</v>
      </c>
    </row>
    <row r="34" spans="2:7" ht="42" customHeight="1">
      <c r="B34" s="229"/>
      <c r="C34" s="129" t="s">
        <v>54</v>
      </c>
      <c r="D34" s="130">
        <v>1</v>
      </c>
      <c r="E34" s="131">
        <f t="shared" ref="E34:G34" si="23">E19*$D34</f>
        <v>4085.76</v>
      </c>
      <c r="F34" s="131">
        <f t="shared" si="23"/>
        <v>4167.4752000000008</v>
      </c>
      <c r="G34" s="131">
        <f t="shared" si="23"/>
        <v>4250.8247040000006</v>
      </c>
    </row>
    <row r="35" spans="2:7" ht="14.25" customHeight="1">
      <c r="B35" s="230"/>
      <c r="C35" s="132" t="s">
        <v>55</v>
      </c>
      <c r="D35" s="130">
        <v>0.06</v>
      </c>
      <c r="E35" s="131">
        <f t="shared" ref="E35:G35" si="24">E34*$D35</f>
        <v>245.1456</v>
      </c>
      <c r="F35" s="131">
        <f t="shared" si="24"/>
        <v>250.04851200000004</v>
      </c>
      <c r="G35" s="131">
        <f t="shared" si="24"/>
        <v>255.04948224000003</v>
      </c>
    </row>
    <row r="36" spans="2:7" ht="3.75" customHeight="1">
      <c r="B36" s="335"/>
      <c r="C36" s="222"/>
      <c r="D36" s="222"/>
      <c r="E36" s="222"/>
      <c r="F36" s="222"/>
      <c r="G36" s="219"/>
    </row>
    <row r="37" spans="2:7" ht="39.75" customHeight="1">
      <c r="B37" s="334" t="s">
        <v>56</v>
      </c>
      <c r="C37" s="129" t="s">
        <v>57</v>
      </c>
      <c r="D37" s="130">
        <v>1</v>
      </c>
      <c r="E37" s="131">
        <f t="shared" ref="E37:G37" si="25">E22*$D37</f>
        <v>672.00000000000011</v>
      </c>
      <c r="F37" s="131">
        <f t="shared" si="25"/>
        <v>685.44</v>
      </c>
      <c r="G37" s="131">
        <f t="shared" si="25"/>
        <v>699.14880000000005</v>
      </c>
    </row>
    <row r="38" spans="2:7" ht="42" customHeight="1">
      <c r="B38" s="229"/>
      <c r="C38" s="129" t="s">
        <v>58</v>
      </c>
      <c r="D38" s="130">
        <v>1</v>
      </c>
      <c r="E38" s="131">
        <f t="shared" ref="E38:G38" si="26">E23*$D38</f>
        <v>2016.0000000000005</v>
      </c>
      <c r="F38" s="131">
        <f t="shared" si="26"/>
        <v>2056.3200000000002</v>
      </c>
      <c r="G38" s="131">
        <f t="shared" si="26"/>
        <v>2097.4464000000003</v>
      </c>
    </row>
    <row r="39" spans="2:7" ht="14.25" customHeight="1">
      <c r="B39" s="230"/>
      <c r="C39" s="132" t="s">
        <v>59</v>
      </c>
      <c r="D39" s="130">
        <v>0.3</v>
      </c>
      <c r="E39" s="131">
        <f t="shared" ref="E39:G39" si="27">E23*$D39</f>
        <v>604.80000000000007</v>
      </c>
      <c r="F39" s="131">
        <f t="shared" si="27"/>
        <v>616.89600000000007</v>
      </c>
      <c r="G39" s="131">
        <f t="shared" si="27"/>
        <v>629.23392000000001</v>
      </c>
    </row>
    <row r="40" spans="2:7" ht="8.25" customHeight="1">
      <c r="B40" s="336"/>
      <c r="C40" s="222"/>
      <c r="D40" s="222"/>
      <c r="E40" s="222"/>
      <c r="F40" s="222"/>
      <c r="G40" s="219"/>
    </row>
    <row r="41" spans="2:7" ht="14.25" customHeight="1">
      <c r="B41" s="114" t="s">
        <v>60</v>
      </c>
      <c r="C41" s="133" t="s">
        <v>61</v>
      </c>
      <c r="D41" s="134">
        <v>7</v>
      </c>
      <c r="E41" s="125">
        <f t="shared" ref="E41:G41" si="28">(E25+E29+E33)*$D41</f>
        <v>221975.04000000001</v>
      </c>
      <c r="F41" s="125">
        <f t="shared" si="28"/>
        <v>226414.54079999999</v>
      </c>
      <c r="G41" s="125">
        <f t="shared" si="28"/>
        <v>230942.83161599998</v>
      </c>
    </row>
    <row r="42" spans="2:7" ht="14.25" customHeight="1">
      <c r="B42" s="114" t="s">
        <v>62</v>
      </c>
      <c r="C42" s="133" t="s">
        <v>63</v>
      </c>
      <c r="D42" s="134">
        <v>7</v>
      </c>
      <c r="E42" s="125">
        <f t="shared" ref="E42:G42" si="29">(E33+E37)*$D42</f>
        <v>78247.679999999993</v>
      </c>
      <c r="F42" s="125">
        <f t="shared" si="29"/>
        <v>79812.633600000001</v>
      </c>
      <c r="G42" s="125">
        <f t="shared" si="29"/>
        <v>81408.886272000003</v>
      </c>
    </row>
    <row r="43" spans="2:7" ht="14.25" customHeight="1">
      <c r="B43" s="114" t="s">
        <v>64</v>
      </c>
      <c r="C43" s="133" t="s">
        <v>65</v>
      </c>
      <c r="D43" s="134">
        <v>14</v>
      </c>
      <c r="E43" s="125">
        <f t="shared" ref="E43:G43" si="30">E37*$D43</f>
        <v>9408.0000000000018</v>
      </c>
      <c r="F43" s="125">
        <f t="shared" si="30"/>
        <v>9596.16</v>
      </c>
      <c r="G43" s="125">
        <f t="shared" si="30"/>
        <v>9788.0832000000009</v>
      </c>
    </row>
    <row r="44" spans="2:7" ht="8.25" customHeight="1">
      <c r="B44" s="336"/>
      <c r="C44" s="222"/>
      <c r="D44" s="222"/>
      <c r="E44" s="222"/>
      <c r="F44" s="222"/>
      <c r="G44" s="219"/>
    </row>
    <row r="45" spans="2:7" ht="14.25" customHeight="1">
      <c r="B45" s="114" t="s">
        <v>66</v>
      </c>
      <c r="C45" s="133" t="s">
        <v>67</v>
      </c>
      <c r="D45" s="134">
        <v>7</v>
      </c>
      <c r="E45" s="125">
        <f t="shared" ref="E45:G45" si="31">E30*$D45</f>
        <v>0</v>
      </c>
      <c r="F45" s="125">
        <f t="shared" si="31"/>
        <v>0</v>
      </c>
      <c r="G45" s="125">
        <f t="shared" si="31"/>
        <v>0</v>
      </c>
    </row>
    <row r="46" spans="2:7" ht="14.25" customHeight="1">
      <c r="B46" s="114" t="s">
        <v>68</v>
      </c>
      <c r="C46" s="133" t="s">
        <v>69</v>
      </c>
      <c r="D46" s="134">
        <v>10</v>
      </c>
      <c r="E46" s="125">
        <f t="shared" ref="E46:G46" si="32">(E$26+E$34+E$38)*$D46</f>
        <v>64012.800000000003</v>
      </c>
      <c r="F46" s="125">
        <f t="shared" si="32"/>
        <v>65293.056000000011</v>
      </c>
      <c r="G46" s="125">
        <f t="shared" si="32"/>
        <v>66598.917119999998</v>
      </c>
    </row>
    <row r="47" spans="2:7" ht="14.25" customHeight="1">
      <c r="B47" s="114" t="s">
        <v>70</v>
      </c>
      <c r="C47" s="133" t="s">
        <v>71</v>
      </c>
      <c r="D47" s="134">
        <v>30</v>
      </c>
      <c r="E47" s="125">
        <f t="shared" ref="E47:G47" si="33">(E$26+E$34+E$38)*$D47</f>
        <v>192038.40000000002</v>
      </c>
      <c r="F47" s="125">
        <f t="shared" si="33"/>
        <v>195879.16800000003</v>
      </c>
      <c r="G47" s="125">
        <f t="shared" si="33"/>
        <v>199796.75136000002</v>
      </c>
    </row>
    <row r="48" spans="2:7" ht="14.25" customHeight="1">
      <c r="B48" s="114" t="s">
        <v>72</v>
      </c>
      <c r="C48" s="135" t="s">
        <v>73</v>
      </c>
      <c r="D48" s="134">
        <v>10</v>
      </c>
      <c r="E48" s="125">
        <f>(E27+E31+E35+E39)*$D48</f>
        <v>8709.1200000000008</v>
      </c>
      <c r="F48" s="125">
        <f t="shared" ref="F48:G48" si="34">(F27+F35+F39)*$D48</f>
        <v>8883.3024000000005</v>
      </c>
      <c r="G48" s="125">
        <f t="shared" si="34"/>
        <v>9060.9684480000014</v>
      </c>
    </row>
    <row r="49" spans="2:7" ht="9" customHeight="1">
      <c r="B49" s="335"/>
      <c r="C49" s="222"/>
      <c r="D49" s="222"/>
      <c r="E49" s="222"/>
      <c r="F49" s="222"/>
      <c r="G49" s="219"/>
    </row>
    <row r="50" spans="2:7" ht="14.25" customHeight="1">
      <c r="B50" s="136" t="s">
        <v>74</v>
      </c>
      <c r="C50" s="333" t="s">
        <v>75</v>
      </c>
      <c r="D50" s="219"/>
      <c r="E50" s="137">
        <f t="shared" ref="E50:G50" si="35">E41+E45</f>
        <v>221975.04000000001</v>
      </c>
      <c r="F50" s="137">
        <f t="shared" si="35"/>
        <v>226414.54079999999</v>
      </c>
      <c r="G50" s="137">
        <f t="shared" si="35"/>
        <v>230942.83161599998</v>
      </c>
    </row>
    <row r="51" spans="2:7" ht="14.25" customHeight="1">
      <c r="B51" s="136" t="s">
        <v>76</v>
      </c>
      <c r="C51" s="333" t="s">
        <v>77</v>
      </c>
      <c r="D51" s="219"/>
      <c r="E51" s="137">
        <f t="shared" ref="E51:G51" si="36">E42+E46</f>
        <v>142260.47999999998</v>
      </c>
      <c r="F51" s="137">
        <f t="shared" si="36"/>
        <v>145105.68960000001</v>
      </c>
      <c r="G51" s="137">
        <f t="shared" si="36"/>
        <v>148007.803392</v>
      </c>
    </row>
    <row r="52" spans="2:7" ht="14.25" customHeight="1">
      <c r="B52" s="136" t="s">
        <v>78</v>
      </c>
      <c r="C52" s="333" t="s">
        <v>79</v>
      </c>
      <c r="D52" s="219"/>
      <c r="E52" s="137">
        <f t="shared" ref="E52:G52" si="37">E43+E47</f>
        <v>201446.40000000002</v>
      </c>
      <c r="F52" s="137">
        <f t="shared" si="37"/>
        <v>205475.32800000004</v>
      </c>
      <c r="G52" s="137">
        <f t="shared" si="37"/>
        <v>209584.83456000002</v>
      </c>
    </row>
    <row r="53" spans="2:7" ht="14.25" customHeight="1">
      <c r="B53" s="136" t="s">
        <v>80</v>
      </c>
      <c r="C53" s="333" t="s">
        <v>81</v>
      </c>
      <c r="D53" s="219"/>
      <c r="E53" s="137">
        <f t="shared" ref="E53:G53" si="38">E48</f>
        <v>8709.1200000000008</v>
      </c>
      <c r="F53" s="137">
        <f t="shared" si="38"/>
        <v>8883.3024000000005</v>
      </c>
      <c r="G53" s="137">
        <f t="shared" si="38"/>
        <v>9060.9684480000014</v>
      </c>
    </row>
    <row r="54" spans="2:7" ht="14.25" customHeight="1"/>
    <row r="55" spans="2:7" ht="14.25" customHeight="1"/>
    <row r="56" spans="2:7" ht="14.25" customHeight="1"/>
    <row r="57" spans="2:7" ht="14.25" customHeight="1"/>
    <row r="58" spans="2:7" ht="14.25" customHeight="1"/>
    <row r="59" spans="2:7" ht="14.25" customHeight="1"/>
    <row r="60" spans="2:7" ht="14.25" customHeight="1"/>
    <row r="61" spans="2:7" ht="14.25" customHeight="1"/>
    <row r="62" spans="2:7" ht="14.25" customHeight="1"/>
    <row r="63" spans="2:7" ht="14.25" customHeight="1"/>
    <row r="64" spans="2: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5">
    <mergeCell ref="C2:D2"/>
    <mergeCell ref="B6:G6"/>
    <mergeCell ref="B8:G8"/>
    <mergeCell ref="B9:B11"/>
    <mergeCell ref="B12:G12"/>
    <mergeCell ref="B13:B15"/>
    <mergeCell ref="B16:G16"/>
    <mergeCell ref="B29:B31"/>
    <mergeCell ref="B33:B35"/>
    <mergeCell ref="B37:B39"/>
    <mergeCell ref="B36:G36"/>
    <mergeCell ref="C52:D52"/>
    <mergeCell ref="C53:D53"/>
    <mergeCell ref="B17:B19"/>
    <mergeCell ref="B20:G20"/>
    <mergeCell ref="B21:B23"/>
    <mergeCell ref="B24:G24"/>
    <mergeCell ref="B25:B27"/>
    <mergeCell ref="B28:G28"/>
    <mergeCell ref="B32:G32"/>
    <mergeCell ref="B40:G40"/>
    <mergeCell ref="B44:G44"/>
    <mergeCell ref="B49:G49"/>
    <mergeCell ref="C50:D50"/>
    <mergeCell ref="C51:D5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Pneumonie</vt:lpstr>
      <vt:lpstr>Diarrhée_avec SRO&amp;Zinc co-embal</vt:lpstr>
      <vt:lpstr>Diarrhée_avec SRO&amp;Zinc séparés</vt:lpstr>
      <vt:lpstr>Résumé Pneumonie</vt:lpstr>
      <vt:lpstr>Résumé Diarrhée</vt:lpstr>
      <vt:lpstr>PSBI-VSD  (Filled)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Oumer,Andualem</dc:creator>
  <cp:lastModifiedBy>Jane Briggs</cp:lastModifiedBy>
  <dcterms:created xsi:type="dcterms:W3CDTF">2015-06-05T18:17:20Z</dcterms:created>
  <dcterms:modified xsi:type="dcterms:W3CDTF">2024-01-19T12:49:46Z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0x010100DDBD980E8E6D8842B62C624781F52C72</vt:lpwstr>
  </property>
</Properties>
</file>