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mshoffice-my.sharepoint.com/personal/jbriggs_msh_org/Documents/Documents/Synchronized Files/MTaPS/MNCH/community health/GF iCCM/tool and guidance/"/>
    </mc:Choice>
  </mc:AlternateContent>
  <xr:revisionPtr revIDLastSave="28" documentId="8_{A5A83011-815D-4763-8442-1FB3716D6E83}" xr6:coauthVersionLast="47" xr6:coauthVersionMax="47" xr10:uidLastSave="{010ACB8D-5F28-4418-B3AA-8CA51130A35F}"/>
  <bookViews>
    <workbookView xWindow="-28920" yWindow="-120" windowWidth="29040" windowHeight="15720" tabRatio="914" xr2:uid="{00000000-000D-0000-FFFF-FFFF00000000}"/>
  </bookViews>
  <sheets>
    <sheet name="Pneumonia" sheetId="1" r:id="rId1"/>
    <sheet name="Diarrhea_with copacked ORS&amp;Zinc" sheetId="2" r:id="rId2"/>
    <sheet name="Diarrhea_with separate ORS&amp;Zinc" sheetId="6" r:id="rId3"/>
    <sheet name="Summary Output Pneumonia" sheetId="3" r:id="rId4"/>
    <sheet name="Summary Output Diarrhea" sheetId="4" r:id="rId5"/>
    <sheet name="PSBI-VSD  (Filled)"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rQidOvYhIqFopasAk5ATszXhXCfREnD/ncedfncd7F0="/>
    </ext>
  </extLst>
</workbook>
</file>

<file path=xl/calcChain.xml><?xml version="1.0" encoding="utf-8"?>
<calcChain xmlns="http://schemas.openxmlformats.org/spreadsheetml/2006/main">
  <c r="D10" i="4" l="1"/>
  <c r="C10" i="4"/>
  <c r="B10" i="4"/>
  <c r="C6" i="4"/>
  <c r="D6" i="4"/>
  <c r="B6" i="4"/>
  <c r="H30" i="6"/>
  <c r="G30" i="6"/>
  <c r="F30" i="6"/>
  <c r="E30" i="6"/>
  <c r="H29" i="6"/>
  <c r="G29" i="6"/>
  <c r="F29" i="6"/>
  <c r="E29" i="6"/>
  <c r="H28" i="6"/>
  <c r="H31" i="6" s="1"/>
  <c r="H34" i="6" s="1"/>
  <c r="G28" i="6"/>
  <c r="G31" i="6" s="1"/>
  <c r="G34" i="6" s="1"/>
  <c r="F28" i="6"/>
  <c r="F31" i="6" s="1"/>
  <c r="F34" i="6" s="1"/>
  <c r="E28" i="6"/>
  <c r="E31" i="6" s="1"/>
  <c r="E34" i="6" s="1"/>
  <c r="E21" i="6"/>
  <c r="H14" i="6"/>
  <c r="G14" i="6"/>
  <c r="F14" i="6"/>
  <c r="E14" i="6"/>
  <c r="F10" i="6"/>
  <c r="G10" i="6" s="1"/>
  <c r="H10" i="6" s="1"/>
  <c r="F7" i="6"/>
  <c r="G7" i="6" s="1"/>
  <c r="H7" i="6" s="1"/>
  <c r="E4" i="6"/>
  <c r="E5" i="6" s="1"/>
  <c r="E6" i="6" s="1"/>
  <c r="E9" i="6" s="1"/>
  <c r="F3" i="6"/>
  <c r="F4" i="6" s="1"/>
  <c r="F5" i="6" s="1"/>
  <c r="H32" i="6" l="1"/>
  <c r="H35" i="6" s="1"/>
  <c r="F32" i="6"/>
  <c r="F35" i="6" s="1"/>
  <c r="F6" i="6"/>
  <c r="F9" i="6" s="1"/>
  <c r="F21" i="6" s="1"/>
  <c r="G32" i="6"/>
  <c r="G35" i="6" s="1"/>
  <c r="G37" i="6" s="1"/>
  <c r="G40" i="6" s="1"/>
  <c r="G41" i="6" s="1"/>
  <c r="E32" i="6"/>
  <c r="E35" i="6" s="1"/>
  <c r="E37" i="6" s="1"/>
  <c r="E40" i="6" s="1"/>
  <c r="E41" i="6" s="1"/>
  <c r="E45" i="6" s="1"/>
  <c r="F15" i="6"/>
  <c r="H37" i="6"/>
  <c r="H40" i="6" s="1"/>
  <c r="H41" i="6" s="1"/>
  <c r="E36" i="6"/>
  <c r="E38" i="6" s="1"/>
  <c r="E39" i="6" s="1"/>
  <c r="E44" i="6" s="1"/>
  <c r="E15" i="6"/>
  <c r="E16" i="6" s="1"/>
  <c r="H36" i="6"/>
  <c r="H38" i="6" s="1"/>
  <c r="H39" i="6" s="1"/>
  <c r="G3" i="6"/>
  <c r="F37" i="6"/>
  <c r="F40" i="6" s="1"/>
  <c r="F41" i="6" s="1"/>
  <c r="F36" i="6"/>
  <c r="F38" i="6" s="1"/>
  <c r="F39" i="6" s="1"/>
  <c r="G36" i="6"/>
  <c r="G38" i="6" s="1"/>
  <c r="G39" i="6" s="1"/>
  <c r="F45" i="6" l="1"/>
  <c r="F51" i="6" s="1"/>
  <c r="B20" i="4"/>
  <c r="H44" i="6"/>
  <c r="H46" i="6" s="1"/>
  <c r="D19" i="4"/>
  <c r="G44" i="6"/>
  <c r="G50" i="6" s="1"/>
  <c r="C19" i="4"/>
  <c r="G45" i="6"/>
  <c r="G51" i="6" s="1"/>
  <c r="C20" i="4"/>
  <c r="F44" i="6"/>
  <c r="F50" i="6" s="1"/>
  <c r="B19" i="4"/>
  <c r="H45" i="6"/>
  <c r="H51" i="6" s="1"/>
  <c r="D20" i="4"/>
  <c r="F16" i="6"/>
  <c r="F17" i="6" s="1"/>
  <c r="E46" i="6"/>
  <c r="E48" i="6"/>
  <c r="E50" i="6"/>
  <c r="E49" i="6"/>
  <c r="E51" i="6"/>
  <c r="E47" i="6"/>
  <c r="E53" i="6" s="1"/>
  <c r="F48" i="6"/>
  <c r="F46" i="6"/>
  <c r="H47" i="6"/>
  <c r="H49" i="6"/>
  <c r="G4" i="6"/>
  <c r="G5" i="6" s="1"/>
  <c r="G6" i="6" s="1"/>
  <c r="G9" i="6" s="1"/>
  <c r="G21" i="6" s="1"/>
  <c r="H3" i="6"/>
  <c r="H4" i="6" s="1"/>
  <c r="H5" i="6" s="1"/>
  <c r="H6" i="6" s="1"/>
  <c r="H9" i="6" s="1"/>
  <c r="H21" i="6" s="1"/>
  <c r="F49" i="6"/>
  <c r="F47" i="6"/>
  <c r="E17" i="6"/>
  <c r="E22" i="6"/>
  <c r="E18" i="6"/>
  <c r="E19" i="6" s="1"/>
  <c r="H50" i="6" l="1"/>
  <c r="F18" i="6"/>
  <c r="F19" i="6" s="1"/>
  <c r="G49" i="6"/>
  <c r="H48" i="6"/>
  <c r="H52" i="6" s="1"/>
  <c r="E52" i="6"/>
  <c r="E54" i="6" s="1"/>
  <c r="H53" i="6"/>
  <c r="G46" i="6"/>
  <c r="G48" i="6"/>
  <c r="G47" i="6"/>
  <c r="F53" i="6"/>
  <c r="F52" i="6"/>
  <c r="F22" i="6"/>
  <c r="F23" i="6" s="1"/>
  <c r="H15" i="6"/>
  <c r="G15" i="6"/>
  <c r="E23" i="6"/>
  <c r="E24" i="6"/>
  <c r="F24" i="6" l="1"/>
  <c r="F59" i="6" s="1"/>
  <c r="F54" i="6"/>
  <c r="B21" i="4" s="1"/>
  <c r="H54" i="6"/>
  <c r="D21" i="4" s="1"/>
  <c r="G53" i="6"/>
  <c r="G52" i="6"/>
  <c r="G54" i="6" s="1"/>
  <c r="C21" i="4" s="1"/>
  <c r="G16" i="6"/>
  <c r="G18" i="6" s="1"/>
  <c r="G19" i="6" s="1"/>
  <c r="H16" i="6"/>
  <c r="H18" i="6" s="1"/>
  <c r="H19" i="6" s="1"/>
  <c r="E58" i="6"/>
  <c r="E61" i="6" s="1"/>
  <c r="E64" i="6" s="1"/>
  <c r="E25" i="6"/>
  <c r="E60" i="6"/>
  <c r="E59" i="6"/>
  <c r="F60" i="6" l="1"/>
  <c r="F58" i="6"/>
  <c r="F61" i="6" s="1"/>
  <c r="F64" i="6" s="1"/>
  <c r="F66" i="6" s="1"/>
  <c r="F68" i="6" s="1"/>
  <c r="F69" i="6" s="1"/>
  <c r="F25" i="6"/>
  <c r="E62" i="6"/>
  <c r="E65" i="6" s="1"/>
  <c r="H22" i="6"/>
  <c r="H24" i="6" s="1"/>
  <c r="H17" i="6"/>
  <c r="G17" i="6"/>
  <c r="G22" i="6"/>
  <c r="G24" i="6" s="1"/>
  <c r="F62" i="6"/>
  <c r="F65" i="6" s="1"/>
  <c r="F67" i="6" s="1"/>
  <c r="F70" i="6" s="1"/>
  <c r="F71" i="6" s="1"/>
  <c r="E67" i="6"/>
  <c r="E70" i="6" s="1"/>
  <c r="E71" i="6" s="1"/>
  <c r="E75" i="6" s="1"/>
  <c r="E66" i="6"/>
  <c r="E68" i="6" s="1"/>
  <c r="E69" i="6" s="1"/>
  <c r="E74" i="6" s="1"/>
  <c r="H23" i="6" l="1"/>
  <c r="G23" i="6"/>
  <c r="F74" i="6"/>
  <c r="F76" i="6" s="1"/>
  <c r="B22" i="4"/>
  <c r="F75" i="6"/>
  <c r="F79" i="6" s="1"/>
  <c r="B23" i="4"/>
  <c r="E81" i="6"/>
  <c r="E77" i="6"/>
  <c r="E79" i="6"/>
  <c r="E80" i="6"/>
  <c r="E76" i="6"/>
  <c r="E78" i="6"/>
  <c r="H59" i="6"/>
  <c r="H25" i="6"/>
  <c r="H58" i="6"/>
  <c r="H61" i="6" s="1"/>
  <c r="H64" i="6" s="1"/>
  <c r="H60" i="6"/>
  <c r="G59" i="6"/>
  <c r="G25" i="6"/>
  <c r="G58" i="6"/>
  <c r="G61" i="6" s="1"/>
  <c r="G64" i="6" s="1"/>
  <c r="G60" i="6"/>
  <c r="D23" i="5"/>
  <c r="E21" i="5"/>
  <c r="E23" i="5" s="1"/>
  <c r="E39" i="5" s="1"/>
  <c r="D19" i="5"/>
  <c r="D15" i="5"/>
  <c r="D11" i="5"/>
  <c r="E4" i="5"/>
  <c r="E5" i="5" s="1"/>
  <c r="E7" i="5" s="1"/>
  <c r="G3" i="5"/>
  <c r="G4" i="5" s="1"/>
  <c r="G5" i="5" s="1"/>
  <c r="G7" i="5" s="1"/>
  <c r="F3" i="5"/>
  <c r="F4" i="5" s="1"/>
  <c r="F5" i="5" s="1"/>
  <c r="F7" i="5" s="1"/>
  <c r="D4" i="4"/>
  <c r="C4" i="4"/>
  <c r="B4" i="4"/>
  <c r="D10" i="3"/>
  <c r="C10" i="3"/>
  <c r="B10" i="3"/>
  <c r="D6" i="3"/>
  <c r="C6" i="3"/>
  <c r="B6" i="3"/>
  <c r="D4" i="3"/>
  <c r="C4" i="3"/>
  <c r="B4" i="3"/>
  <c r="H28" i="2"/>
  <c r="H30" i="2" s="1"/>
  <c r="H31" i="2" s="1"/>
  <c r="G28" i="2"/>
  <c r="G30" i="2" s="1"/>
  <c r="G31" i="2" s="1"/>
  <c r="F28" i="2"/>
  <c r="F30" i="2" s="1"/>
  <c r="E28" i="2"/>
  <c r="E30" i="2" s="1"/>
  <c r="E31" i="2" s="1"/>
  <c r="H14" i="2"/>
  <c r="G14" i="2"/>
  <c r="F14" i="2"/>
  <c r="E14" i="2"/>
  <c r="F10" i="2"/>
  <c r="G10" i="2" s="1"/>
  <c r="H10" i="2" s="1"/>
  <c r="F7" i="2"/>
  <c r="G7" i="2" s="1"/>
  <c r="H7" i="2" s="1"/>
  <c r="E4" i="2"/>
  <c r="E5" i="2" s="1"/>
  <c r="E6" i="2" s="1"/>
  <c r="E9" i="2" s="1"/>
  <c r="F3" i="2"/>
  <c r="F4" i="2" s="1"/>
  <c r="F5" i="2" s="1"/>
  <c r="C47" i="1"/>
  <c r="C29" i="1"/>
  <c r="H28" i="1"/>
  <c r="G28" i="1"/>
  <c r="F28" i="1"/>
  <c r="E28" i="1"/>
  <c r="H14" i="1"/>
  <c r="G14" i="1"/>
  <c r="F14" i="1"/>
  <c r="E14" i="1"/>
  <c r="F10" i="1"/>
  <c r="G10" i="1" s="1"/>
  <c r="H10" i="1" s="1"/>
  <c r="F7" i="1"/>
  <c r="G7" i="1" s="1"/>
  <c r="E4" i="1"/>
  <c r="F3" i="1"/>
  <c r="F4" i="1" s="1"/>
  <c r="E82" i="6" l="1"/>
  <c r="F81" i="6"/>
  <c r="F77" i="6"/>
  <c r="F83" i="6"/>
  <c r="F78" i="6"/>
  <c r="F80" i="6"/>
  <c r="E83" i="6"/>
  <c r="E84" i="6" s="1"/>
  <c r="F6" i="2"/>
  <c r="F9" i="2" s="1"/>
  <c r="H66" i="6"/>
  <c r="H68" i="6" s="1"/>
  <c r="H69" i="6" s="1"/>
  <c r="G66" i="6"/>
  <c r="G68" i="6" s="1"/>
  <c r="G69" i="6" s="1"/>
  <c r="G62" i="6"/>
  <c r="G65" i="6" s="1"/>
  <c r="H62" i="6"/>
  <c r="H65" i="6" s="1"/>
  <c r="G3" i="2"/>
  <c r="G4" i="2" s="1"/>
  <c r="G5" i="2" s="1"/>
  <c r="G6" i="2" s="1"/>
  <c r="G9" i="2" s="1"/>
  <c r="F31" i="2"/>
  <c r="F32" i="2" s="1"/>
  <c r="E32" i="2"/>
  <c r="E35" i="2" s="1"/>
  <c r="E38" i="2" s="1"/>
  <c r="F6" i="1"/>
  <c r="F9" i="1" s="1"/>
  <c r="F21" i="1" s="1"/>
  <c r="F21" i="5"/>
  <c r="F17" i="5"/>
  <c r="F13" i="5"/>
  <c r="F9" i="5"/>
  <c r="G9" i="5"/>
  <c r="G21" i="5"/>
  <c r="G13" i="5"/>
  <c r="G17" i="5"/>
  <c r="H29" i="1"/>
  <c r="H30" i="1" s="1"/>
  <c r="H32" i="1" s="1"/>
  <c r="E29" i="1"/>
  <c r="E30" i="1" s="1"/>
  <c r="E32" i="1" s="1"/>
  <c r="G29" i="1"/>
  <c r="G30" i="1" s="1"/>
  <c r="G32" i="1" s="1"/>
  <c r="G3" i="1"/>
  <c r="E22" i="5"/>
  <c r="E37" i="5" s="1"/>
  <c r="E43" i="5" s="1"/>
  <c r="G32" i="2"/>
  <c r="H32" i="2"/>
  <c r="E13" i="5"/>
  <c r="E9" i="5"/>
  <c r="E17" i="5"/>
  <c r="E38" i="5"/>
  <c r="F29" i="1"/>
  <c r="F30" i="1" s="1"/>
  <c r="F32" i="1" s="1"/>
  <c r="F5" i="1"/>
  <c r="E21" i="2"/>
  <c r="E5" i="1"/>
  <c r="E6" i="1" s="1"/>
  <c r="E9" i="1" s="1"/>
  <c r="H7" i="1"/>
  <c r="E15" i="2"/>
  <c r="E16" i="2" s="1"/>
  <c r="E18" i="2" s="1"/>
  <c r="E19" i="2" s="1"/>
  <c r="B5" i="4" l="1"/>
  <c r="F15" i="2"/>
  <c r="B7" i="4" s="1"/>
  <c r="B8" i="4" s="1"/>
  <c r="B11" i="4" s="1"/>
  <c r="B12" i="4" s="1"/>
  <c r="F21" i="2"/>
  <c r="G21" i="2"/>
  <c r="C5" i="4"/>
  <c r="H3" i="2"/>
  <c r="H4" i="2" s="1"/>
  <c r="H5" i="2" s="1"/>
  <c r="H6" i="2" s="1"/>
  <c r="H9" i="2" s="1"/>
  <c r="E21" i="1"/>
  <c r="F82" i="6"/>
  <c r="F84" i="6" s="1"/>
  <c r="B24" i="4" s="1"/>
  <c r="G74" i="6"/>
  <c r="G76" i="6" s="1"/>
  <c r="C22" i="4"/>
  <c r="H74" i="6"/>
  <c r="H80" i="6" s="1"/>
  <c r="D22" i="4"/>
  <c r="G67" i="6"/>
  <c r="G70" i="6" s="1"/>
  <c r="G71" i="6" s="1"/>
  <c r="H67" i="6"/>
  <c r="H70" i="6" s="1"/>
  <c r="H71" i="6" s="1"/>
  <c r="E36" i="2"/>
  <c r="G15" i="2"/>
  <c r="E37" i="2"/>
  <c r="F35" i="2"/>
  <c r="B13" i="4"/>
  <c r="H33" i="1"/>
  <c r="H34" i="1" s="1"/>
  <c r="H35" i="1" s="1"/>
  <c r="F33" i="1"/>
  <c r="F34" i="1"/>
  <c r="F35" i="1" s="1"/>
  <c r="E18" i="5"/>
  <c r="E33" i="5" s="1"/>
  <c r="E42" i="5" s="1"/>
  <c r="E19" i="5"/>
  <c r="E34" i="5" s="1"/>
  <c r="E35" i="5" s="1"/>
  <c r="E15" i="1"/>
  <c r="E16" i="1" s="1"/>
  <c r="E17" i="1" s="1"/>
  <c r="E14" i="5"/>
  <c r="E29" i="5" s="1"/>
  <c r="E15" i="5"/>
  <c r="E30" i="5" s="1"/>
  <c r="F22" i="5"/>
  <c r="F37" i="5" s="1"/>
  <c r="F43" i="5" s="1"/>
  <c r="F23" i="5"/>
  <c r="F15" i="5"/>
  <c r="F30" i="5" s="1"/>
  <c r="F14" i="5"/>
  <c r="F29" i="5" s="1"/>
  <c r="E33" i="1"/>
  <c r="E34" i="1" s="1"/>
  <c r="E35" i="1" s="1"/>
  <c r="E38" i="1" s="1"/>
  <c r="H35" i="2"/>
  <c r="D13" i="4"/>
  <c r="G19" i="5"/>
  <c r="G34" i="5" s="1"/>
  <c r="G35" i="5" s="1"/>
  <c r="G18" i="5"/>
  <c r="G33" i="5" s="1"/>
  <c r="G14" i="5"/>
  <c r="G29" i="5" s="1"/>
  <c r="G15" i="5"/>
  <c r="G30" i="5" s="1"/>
  <c r="G23" i="5"/>
  <c r="G22" i="5"/>
  <c r="G37" i="5" s="1"/>
  <c r="G43" i="5" s="1"/>
  <c r="E11" i="5"/>
  <c r="E10" i="5"/>
  <c r="E25" i="5" s="1"/>
  <c r="F18" i="5"/>
  <c r="F33" i="5" s="1"/>
  <c r="F42" i="5" s="1"/>
  <c r="F19" i="5"/>
  <c r="F34" i="5" s="1"/>
  <c r="F35" i="5" s="1"/>
  <c r="C13" i="4"/>
  <c r="G35" i="2"/>
  <c r="G10" i="5"/>
  <c r="G25" i="5" s="1"/>
  <c r="G11" i="5"/>
  <c r="F16" i="2"/>
  <c r="B5" i="3"/>
  <c r="F15" i="1"/>
  <c r="G4" i="1"/>
  <c r="G5" i="1" s="1"/>
  <c r="G6" i="1" s="1"/>
  <c r="G9" i="1" s="1"/>
  <c r="G21" i="1" s="1"/>
  <c r="H3" i="1"/>
  <c r="H4" i="1" s="1"/>
  <c r="H5" i="1" s="1"/>
  <c r="H6" i="1" s="1"/>
  <c r="H9" i="1" s="1"/>
  <c r="H21" i="1" s="1"/>
  <c r="E17" i="2"/>
  <c r="E22" i="2"/>
  <c r="G33" i="1"/>
  <c r="G34" i="1" s="1"/>
  <c r="G35" i="1" s="1"/>
  <c r="F11" i="5"/>
  <c r="F10" i="5"/>
  <c r="F25" i="5" s="1"/>
  <c r="F41" i="5" s="1"/>
  <c r="G80" i="6" l="1"/>
  <c r="C7" i="4"/>
  <c r="C8" i="4" s="1"/>
  <c r="H15" i="2"/>
  <c r="D5" i="4"/>
  <c r="H21" i="2"/>
  <c r="E18" i="1"/>
  <c r="E19" i="1" s="1"/>
  <c r="G78" i="6"/>
  <c r="G82" i="6"/>
  <c r="H75" i="6"/>
  <c r="H77" i="6" s="1"/>
  <c r="D23" i="4"/>
  <c r="G75" i="6"/>
  <c r="G77" i="6" s="1"/>
  <c r="C23" i="4"/>
  <c r="H76" i="6"/>
  <c r="H78" i="6"/>
  <c r="G16" i="2"/>
  <c r="G22" i="2" s="1"/>
  <c r="E39" i="2"/>
  <c r="B9" i="4"/>
  <c r="F38" i="2"/>
  <c r="F36" i="2"/>
  <c r="F37" i="2"/>
  <c r="E40" i="1"/>
  <c r="E41" i="1"/>
  <c r="E39" i="1"/>
  <c r="E42" i="1" s="1"/>
  <c r="G38" i="1"/>
  <c r="C13" i="3"/>
  <c r="D5" i="3"/>
  <c r="H15" i="1"/>
  <c r="H38" i="1"/>
  <c r="D13" i="3"/>
  <c r="F39" i="5"/>
  <c r="F38" i="5"/>
  <c r="E31" i="5"/>
  <c r="E45" i="5"/>
  <c r="B13" i="3"/>
  <c r="F38" i="1"/>
  <c r="G38" i="2"/>
  <c r="G36" i="2"/>
  <c r="G37" i="2"/>
  <c r="H37" i="2"/>
  <c r="H36" i="2"/>
  <c r="H38" i="2"/>
  <c r="F50" i="5"/>
  <c r="F22" i="2"/>
  <c r="F17" i="2"/>
  <c r="F18" i="2"/>
  <c r="F19" i="2" s="1"/>
  <c r="E27" i="5"/>
  <c r="E48" i="5" s="1"/>
  <c r="E53" i="5" s="1"/>
  <c r="E26" i="5"/>
  <c r="G42" i="5"/>
  <c r="E23" i="2"/>
  <c r="E24" i="2"/>
  <c r="F27" i="5"/>
  <c r="F26" i="5"/>
  <c r="E41" i="5"/>
  <c r="E50" i="5" s="1"/>
  <c r="F31" i="5"/>
  <c r="F45" i="5"/>
  <c r="G38" i="5"/>
  <c r="G39" i="5"/>
  <c r="G45" i="5"/>
  <c r="G31" i="5"/>
  <c r="G15" i="1"/>
  <c r="C5" i="3"/>
  <c r="G27" i="5"/>
  <c r="G26" i="5"/>
  <c r="B7" i="3"/>
  <c r="B8" i="3" s="1"/>
  <c r="B11" i="3" s="1"/>
  <c r="B12" i="3" s="1"/>
  <c r="F16" i="1"/>
  <c r="F17" i="1" s="1"/>
  <c r="G41" i="5"/>
  <c r="G18" i="2" l="1"/>
  <c r="G19" i="2" s="1"/>
  <c r="G17" i="2"/>
  <c r="C11" i="4"/>
  <c r="C12" i="4" s="1"/>
  <c r="C9" i="4"/>
  <c r="D7" i="4"/>
  <c r="D8" i="4" s="1"/>
  <c r="H16" i="2"/>
  <c r="G81" i="6"/>
  <c r="H81" i="6"/>
  <c r="G79" i="6"/>
  <c r="H79" i="6"/>
  <c r="H82" i="6"/>
  <c r="E22" i="1"/>
  <c r="E23" i="1" s="1"/>
  <c r="G39" i="2"/>
  <c r="C14" i="4" s="1"/>
  <c r="H39" i="2"/>
  <c r="D14" i="4" s="1"/>
  <c r="F39" i="2"/>
  <c r="B14" i="4" s="1"/>
  <c r="F23" i="2"/>
  <c r="F24" i="2"/>
  <c r="G23" i="2"/>
  <c r="G24" i="2"/>
  <c r="G51" i="5"/>
  <c r="E46" i="5"/>
  <c r="E51" i="5" s="1"/>
  <c r="E47" i="5"/>
  <c r="E52" i="5" s="1"/>
  <c r="G16" i="1"/>
  <c r="G17" i="1" s="1"/>
  <c r="C7" i="3"/>
  <c r="C8" i="3" s="1"/>
  <c r="C11" i="3" s="1"/>
  <c r="C12" i="3" s="1"/>
  <c r="D7" i="3"/>
  <c r="D8" i="3" s="1"/>
  <c r="D11" i="3" s="1"/>
  <c r="D12" i="3" s="1"/>
  <c r="H16" i="1"/>
  <c r="H17" i="1" s="1"/>
  <c r="E25" i="2"/>
  <c r="E43" i="2"/>
  <c r="E45" i="2" s="1"/>
  <c r="F22" i="1"/>
  <c r="F23" i="1" s="1"/>
  <c r="F18" i="1"/>
  <c r="F19" i="1" s="1"/>
  <c r="F48" i="5"/>
  <c r="F53" i="5" s="1"/>
  <c r="G50" i="5"/>
  <c r="F41" i="1"/>
  <c r="F39" i="1"/>
  <c r="F40" i="1"/>
  <c r="F42" i="1"/>
  <c r="B14" i="3" s="1"/>
  <c r="G40" i="1"/>
  <c r="G41" i="1"/>
  <c r="G39" i="1"/>
  <c r="F47" i="5"/>
  <c r="F52" i="5" s="1"/>
  <c r="F46" i="5"/>
  <c r="F51" i="5" s="1"/>
  <c r="H40" i="1"/>
  <c r="H41" i="1"/>
  <c r="H39" i="1"/>
  <c r="G46" i="5"/>
  <c r="G47" i="5"/>
  <c r="G52" i="5" s="1"/>
  <c r="G48" i="5"/>
  <c r="G53" i="5" s="1"/>
  <c r="B9" i="3"/>
  <c r="H83" i="6" l="1"/>
  <c r="H84" i="6" s="1"/>
  <c r="D24" i="4" s="1"/>
  <c r="H22" i="2"/>
  <c r="H17" i="2"/>
  <c r="H18" i="2"/>
  <c r="H19" i="2" s="1"/>
  <c r="D11" i="4"/>
  <c r="D12" i="4" s="1"/>
  <c r="D9" i="4"/>
  <c r="G42" i="1"/>
  <c r="C14" i="3" s="1"/>
  <c r="H42" i="1"/>
  <c r="D14" i="3" s="1"/>
  <c r="E24" i="1"/>
  <c r="E25" i="1" s="1"/>
  <c r="C9" i="3"/>
  <c r="D9" i="3"/>
  <c r="G83" i="6"/>
  <c r="G84" i="6" s="1"/>
  <c r="C24" i="4" s="1"/>
  <c r="H22" i="1"/>
  <c r="H23" i="1" s="1"/>
  <c r="H18" i="1"/>
  <c r="H19" i="1" s="1"/>
  <c r="E46" i="2"/>
  <c r="E47" i="2" s="1"/>
  <c r="E50" i="2" s="1"/>
  <c r="G22" i="1"/>
  <c r="G23" i="1" s="1"/>
  <c r="G18" i="1"/>
  <c r="G19" i="1" s="1"/>
  <c r="F43" i="2"/>
  <c r="F45" i="2" s="1"/>
  <c r="F25" i="2"/>
  <c r="F24" i="1"/>
  <c r="F25" i="1" s="1"/>
  <c r="G43" i="2"/>
  <c r="G45" i="2" s="1"/>
  <c r="G25" i="2"/>
  <c r="H23" i="2" l="1"/>
  <c r="H24" i="2"/>
  <c r="E46" i="1"/>
  <c r="E47" i="1"/>
  <c r="E53" i="2"/>
  <c r="E51" i="2"/>
  <c r="E52" i="2"/>
  <c r="E54" i="2" s="1"/>
  <c r="F46" i="1"/>
  <c r="F47" i="1"/>
  <c r="H24" i="1"/>
  <c r="H25" i="1" s="1"/>
  <c r="G46" i="2"/>
  <c r="G47" i="2" s="1"/>
  <c r="F46" i="2"/>
  <c r="F47" i="2" s="1"/>
  <c r="G24" i="1"/>
  <c r="G25" i="1" s="1"/>
  <c r="H43" i="2" l="1"/>
  <c r="H45" i="2" s="1"/>
  <c r="H46" i="2" s="1"/>
  <c r="H47" i="2" s="1"/>
  <c r="H25" i="2"/>
  <c r="E48" i="1"/>
  <c r="E50" i="1" s="1"/>
  <c r="B15" i="4"/>
  <c r="F50" i="2"/>
  <c r="F48" i="1"/>
  <c r="F50" i="1" s="1"/>
  <c r="C15" i="4"/>
  <c r="G50" i="2"/>
  <c r="D15" i="4"/>
  <c r="H50" i="2"/>
  <c r="G47" i="1"/>
  <c r="G46" i="1"/>
  <c r="H47" i="1"/>
  <c r="H46" i="1"/>
  <c r="H48" i="1" s="1"/>
  <c r="H50" i="1" s="1"/>
  <c r="E51" i="1" l="1"/>
  <c r="E52" i="1"/>
  <c r="E53" i="1" s="1"/>
  <c r="E56" i="1" s="1"/>
  <c r="G48" i="1"/>
  <c r="G50" i="1" s="1"/>
  <c r="H51" i="1"/>
  <c r="H52" i="1"/>
  <c r="H53" i="1" s="1"/>
  <c r="F51" i="1"/>
  <c r="F52" i="1" s="1"/>
  <c r="F53" i="1" s="1"/>
  <c r="G51" i="1"/>
  <c r="G52" i="1" s="1"/>
  <c r="G53" i="1" s="1"/>
  <c r="H53" i="2"/>
  <c r="H51" i="2"/>
  <c r="H52" i="2"/>
  <c r="F53" i="2"/>
  <c r="F51" i="2"/>
  <c r="F52" i="2"/>
  <c r="G52" i="2"/>
  <c r="G51" i="2"/>
  <c r="G53" i="2"/>
  <c r="E59" i="1" l="1"/>
  <c r="E57" i="1"/>
  <c r="E58" i="1"/>
  <c r="H54" i="2"/>
  <c r="G54" i="2"/>
  <c r="F54" i="2"/>
  <c r="B15" i="3"/>
  <c r="F56" i="1"/>
  <c r="G56" i="1"/>
  <c r="C15" i="3"/>
  <c r="D15" i="3"/>
  <c r="H56" i="1"/>
  <c r="E60" i="1" l="1"/>
  <c r="B16" i="4"/>
  <c r="C16" i="4"/>
  <c r="D16" i="4"/>
  <c r="H59" i="1"/>
  <c r="H57" i="1"/>
  <c r="H58" i="1"/>
  <c r="G58" i="1"/>
  <c r="G57" i="1"/>
  <c r="G59" i="1"/>
  <c r="F59" i="1"/>
  <c r="F57" i="1"/>
  <c r="F58" i="1"/>
  <c r="F60" i="1" l="1"/>
  <c r="B16" i="3" s="1"/>
  <c r="H60" i="1"/>
  <c r="D16" i="3" s="1"/>
  <c r="G60" i="1"/>
  <c r="C16" i="3" s="1"/>
</calcChain>
</file>

<file path=xl/sharedStrings.xml><?xml version="1.0" encoding="utf-8"?>
<sst xmlns="http://schemas.openxmlformats.org/spreadsheetml/2006/main" count="482" uniqueCount="275">
  <si>
    <t xml:space="preserve">Pneumonia in children 2-59 months </t>
  </si>
  <si>
    <t>PARAMETER</t>
  </si>
  <si>
    <t>INPUT</t>
  </si>
  <si>
    <t>Reference in the GF Gap Table</t>
  </si>
  <si>
    <t>Comments</t>
  </si>
  <si>
    <t>Total population (A)</t>
  </si>
  <si>
    <t xml:space="preserve">A: Population = previous year population + (previous year population x PGR)
(e.g. annual PGR is 2%, and population = 20,000,000) </t>
  </si>
  <si>
    <t>Total population of 2-59m (B)</t>
  </si>
  <si>
    <t xml:space="preserve">B = A x % of population 2-59 months </t>
  </si>
  <si>
    <t>Number of total 2-59m pneumonia cases/episodes (C)</t>
  </si>
  <si>
    <t xml:space="preserve">C = B x incidence of pneumonia in children 2-59 months; where e.g 231 episodes per 1,000 children </t>
  </si>
  <si>
    <t>Number of 2–59m pneumonia cases treated at public health care services, including by CHWs (D)</t>
  </si>
  <si>
    <t>D = C x % of cases treated at public sector heath care services
(e.g annual increase of 5%)</t>
  </si>
  <si>
    <t>E = D x % of cases treated in the community (e.g annual increase of 3%)</t>
  </si>
  <si>
    <t>A &amp; B</t>
  </si>
  <si>
    <t>Country target and gap calculation</t>
  </si>
  <si>
    <t>F = E x % of cases to be covered by domestic resources (according to the Mapping of anticipated funding)</t>
  </si>
  <si>
    <t>#</t>
  </si>
  <si>
    <t>C1</t>
  </si>
  <si>
    <t xml:space="preserve">In cells E13, F13, G13 and H13, enter the number of cases planned to be covered by domestic resources (according to the Mapping of anticipated funding). </t>
  </si>
  <si>
    <t>%</t>
  </si>
  <si>
    <r>
      <rPr>
        <sz val="9"/>
        <color rgb="FF343434"/>
        <rFont val="Gill Sans"/>
      </rPr>
      <t>Total country target planned to be covered by non-Global Fund external resources (</t>
    </r>
    <r>
      <rPr>
        <sz val="9"/>
        <color rgb="FF0070C0"/>
        <rFont val="Gill Sans"/>
      </rPr>
      <t>G</t>
    </r>
    <r>
      <rPr>
        <sz val="9"/>
        <color rgb="FF343434"/>
        <rFont val="Arial"/>
      </rPr>
      <t>)</t>
    </r>
  </si>
  <si>
    <t>G = E x % of cases to be covered by non-Global Fund external resources</t>
  </si>
  <si>
    <t>C2</t>
  </si>
  <si>
    <t>In cell D15, enter the % of cases to be covered by non-Global Fund external resources (according to the Mapping of anticipated funding), i.e. from other donors such as USAID, UNICEF, etc.</t>
  </si>
  <si>
    <t>H = Total # of cases to be covered by domestic and non-GF external resources = F + G</t>
  </si>
  <si>
    <t>C</t>
  </si>
  <si>
    <t>Expected annual gap in meeting the target (I)</t>
  </si>
  <si>
    <r>
      <rPr>
        <b/>
        <sz val="9"/>
        <color rgb="FF0070C0"/>
        <rFont val="Gill Sans"/>
      </rPr>
      <t>I1 : Gap</t>
    </r>
    <r>
      <rPr>
        <b/>
        <sz val="9"/>
        <color rgb="FF0070C0"/>
        <rFont val="Gill Sans"/>
      </rPr>
      <t xml:space="preserve"> (number of cases)</t>
    </r>
    <r>
      <rPr>
        <b/>
        <sz val="9"/>
        <color rgb="FF0070C0"/>
        <rFont val="Gill Sans"/>
      </rPr>
      <t xml:space="preserve"> </t>
    </r>
    <r>
      <rPr>
        <b/>
        <sz val="9"/>
        <color rgb="FF0070C0"/>
        <rFont val="Gill Sans"/>
      </rPr>
      <t xml:space="preserve"> = E - H</t>
    </r>
  </si>
  <si>
    <t>D</t>
  </si>
  <si>
    <t>I2 : Gap in % = I1/E</t>
  </si>
  <si>
    <r>
      <rPr>
        <sz val="9"/>
        <color theme="1"/>
        <rFont val="Gill Sans"/>
      </rPr>
      <t xml:space="preserve">J1 = Target </t>
    </r>
    <r>
      <rPr>
        <sz val="9"/>
        <color theme="1"/>
        <rFont val="Gill Sans"/>
      </rPr>
      <t xml:space="preserve">number of cases </t>
    </r>
    <r>
      <rPr>
        <sz val="9"/>
        <color theme="1"/>
        <rFont val="Gill Sans"/>
      </rPr>
      <t>to be financed by the allocation amount (according to the GF budget)</t>
    </r>
  </si>
  <si>
    <t>E</t>
  </si>
  <si>
    <t xml:space="preserve">In case of budget limitation, the GF may not be able to cover 100 % of the gap. In this case, enter the target actually covered by the GF allocation in cells E20, F20, G20 and H20. The remaining gap is automatically filled as shown in Row 24 (cells E24, F24, G24 and H24). 
</t>
  </si>
  <si>
    <t>J2 = Coverage from allocation amount and other sources = J1 + H</t>
  </si>
  <si>
    <t>F</t>
  </si>
  <si>
    <t>J3: Remaining gap of cases to country target = E - J2</t>
  </si>
  <si>
    <t>G</t>
  </si>
  <si>
    <t>Product quantity calculation (applied to the GF allocation)</t>
  </si>
  <si>
    <t>K1: Quantity for 2–11m cases = J1 x % of age group xd1; where d1: quantity per case = 10 DTs</t>
  </si>
  <si>
    <t>Applied only to the Global Fund allocation (J1, row 20)</t>
  </si>
  <si>
    <t>K2: Quantity for 12–59m cases: J1 x % of age group xd2; where d2: quantity per case = 20 DTs</t>
  </si>
  <si>
    <r>
      <rPr>
        <sz val="9"/>
        <color rgb="FF343434"/>
        <rFont val="Gill Sans"/>
      </rPr>
      <t>Total quantity of Amox. 250 mg DT for treatment of pneumonia in children 2–59m - community level (</t>
    </r>
    <r>
      <rPr>
        <sz val="9"/>
        <color rgb="FF0070C0"/>
        <rFont val="Gill Sans"/>
      </rPr>
      <t>L</t>
    </r>
    <r>
      <rPr>
        <sz val="9"/>
        <color rgb="FF343434"/>
        <rFont val="Arial"/>
      </rPr>
      <t>)</t>
    </r>
  </si>
  <si>
    <t>L = K1+K2</t>
  </si>
  <si>
    <t>M = L + (L x % of wastage)</t>
  </si>
  <si>
    <t>In D32, enter the expected % of loss (according to country experience). If no data, apply at least 5% of losses.</t>
  </si>
  <si>
    <t>N: Buffer stock = M x % of forecast to be considered as buffer stock</t>
  </si>
  <si>
    <t>In D33, enter the % of forecast (estimated consumption + wastage) to be considered as buffer stock (according to country experience); or apply at least 25% of forecast as buffer stock.</t>
  </si>
  <si>
    <t>TOTAL QUANTITY OF AMOXICILLIN 250mg DT - COMMUNITY LEVEL (O)</t>
  </si>
  <si>
    <t>O1: Qty of Amox 250mg DT (Number of DT) = M + N</t>
  </si>
  <si>
    <t>The Pack Size may change.  Adjust accordingly.</t>
  </si>
  <si>
    <t>O2: Qty of Packs (Pack size : 10; Blister pack of 1 x10)</t>
  </si>
  <si>
    <t>Cost calculation (applied to the GF allocation)</t>
  </si>
  <si>
    <t>P: O2 x Pack price (Pack price estimate: $0.27 Ex-Works)</t>
  </si>
  <si>
    <t xml:space="preserve">Package cost according to the country price reference/catalog. We have provisionally entered a price from UNICEF catalog * ($0.27 Ex-Works). Make sure the pack price corresponds to the pack size in O2. </t>
  </si>
  <si>
    <t>Q = P x % of product cost to be considered (according to country experience)</t>
  </si>
  <si>
    <t>In D39, enter a % of product cost to be considered for shipping, insurance, and customs duties (according to country experience). 25% can be used as an estimate if the actual % is not known.</t>
  </si>
  <si>
    <t>R = P x % of product cost to be considered (according to country experience)</t>
  </si>
  <si>
    <t>In D40, enter a % of product cost to be considered for In-Country storage according to country regulation/experience. 8% can be used as an estimate if the actual % is not known. Calculation may also consider volume and duration of storage.</t>
  </si>
  <si>
    <t>S = P x % of product cost to be considered (according to country experience)</t>
  </si>
  <si>
    <t>In D41, enter a % of product cost be considered for In-Country distribution according to country regulation/experience. If this % is not known, use 15% as an estimate.  
This is a last-mile distribution cost from Central/Regional medical store to the community care sites.</t>
  </si>
  <si>
    <t>TOTAL ALLOCATION COST (T) = P+Q+R+S</t>
  </si>
  <si>
    <t>Product quantity calculation (applied to the remaining gap)</t>
  </si>
  <si>
    <t>Applied only to the remaining gap (J3, row 24)</t>
  </si>
  <si>
    <t>Cost calculation (applied to the remaining gap)</t>
  </si>
  <si>
    <t>* UNICEF catalogue for prices of pharmaceuticals</t>
  </si>
  <si>
    <t>https://supply.unicef.org/all-materials/pharmaceuticals.html</t>
  </si>
  <si>
    <t>Diarrhea in children &lt;5 years</t>
  </si>
  <si>
    <t>A: Population = previous year population + (previous year population x PGR) 
(annual PGR is 2%)</t>
  </si>
  <si>
    <t>Total population of under 5 (B)</t>
  </si>
  <si>
    <t xml:space="preserve">B = A x % of population under 5 years </t>
  </si>
  <si>
    <t>Total number of under-5 diarrhea cases/episodes (C)</t>
  </si>
  <si>
    <t>C = B x Incidence of diarrhea in children (2.19 episodes per child) under 5</t>
  </si>
  <si>
    <t>Number of under-5 diarrhea cases treated at public health care services, including CHWs (D)</t>
  </si>
  <si>
    <t>D = C x % of cases treated in the public-sector heath care services
(annual increase of 5%)</t>
  </si>
  <si>
    <t>E: # treated in the community (by CHWs) = D x % treated at community (annual increase of 3%)</t>
  </si>
  <si>
    <t>I1 : Gap (number of cases) = E - H</t>
  </si>
  <si>
    <t>J1 = Target number of cases to be financed by the allocation amount (according to the GF budget)</t>
  </si>
  <si>
    <t>K: Quantity = J1 x d1; where d1: quantity per case = 1 Co-pack</t>
  </si>
  <si>
    <t>Applied only to the Global Funf allocation (J1, row 20)</t>
  </si>
  <si>
    <t>L = K + (K x % of loss)</t>
  </si>
  <si>
    <t>In D30, enter the expected % of loss (according to country experience). If no data, apply at least 5% of losses.</t>
  </si>
  <si>
    <t>M: Buffer stock = L x % of forecast to be considered as buffer stock</t>
  </si>
  <si>
    <t>In D31, enter the % of forecast (estimated consumption + wastage) to be considered as buffer stock (according to country experience); or apply at least 25% of forecast as buffer stock.</t>
  </si>
  <si>
    <t>O: N x Co-pack price (Co-pack price estimate: $0.64 Ex-Works)</t>
  </si>
  <si>
    <t>In D35, enter Co-pack cost according to the country price reference/catalog. We have provisionally entered prices from UNICEF catalog *($0.64 Ex-Works). 
Make sure the Co-pack price corresponds to the Co-pack size in N.</t>
  </si>
  <si>
    <t>P = O x % of product cost to be considered (according to country experience)</t>
  </si>
  <si>
    <t>In D36, enter a % of product cost to be considered for shipping, insurance, and customs duties (according to country experience). 25% can be used as an estimate if the actual % is not known.</t>
  </si>
  <si>
    <t>Q = O x % of product cost to be considered (according to country experience)</t>
  </si>
  <si>
    <t>In D37, enter a % of product cost to be considered for In-Country storage according to country regulation/experience. 8% can be used as an estimate if the actual % is not known. Calculation may also consider volume and duration of storage.</t>
  </si>
  <si>
    <t>R = O x % of product cost to be considered (according to country experience)</t>
  </si>
  <si>
    <t>In D38, enter a % of product cost be considered for In-Country distribution according to country regulation/experience. If this % is not known, use 15% as an estimate.
This is a last-mile distribution cost from Central/Regional medical store to the community care sites.</t>
  </si>
  <si>
    <t>TOTAL ALLOCATION COST (S) = O+P+Q+R</t>
  </si>
  <si>
    <t>Pneumonia in children 2-59 months</t>
  </si>
  <si>
    <t>Country target</t>
  </si>
  <si>
    <t>Country target planned to be covered by domestic resources</t>
  </si>
  <si>
    <t>Total country target planned to be covered by non-Global Fund external resources</t>
  </si>
  <si>
    <t>Total country target already covered</t>
  </si>
  <si>
    <t>Expected annual gap in meeting the target</t>
  </si>
  <si>
    <t>Target number of cases to be financed by the allocation amount (according to the GF budget)</t>
  </si>
  <si>
    <t>Coverage from allocation amount and other sources</t>
  </si>
  <si>
    <t>Remaining gap of cases to country target</t>
  </si>
  <si>
    <r>
      <rPr>
        <sz val="9"/>
        <color theme="1"/>
        <rFont val="Gill Sans"/>
      </rPr>
      <t xml:space="preserve">Total quantity of Amox. 250 mg DT for treatment of pneumonia in children 2–59m - community level </t>
    </r>
    <r>
      <rPr>
        <b/>
        <sz val="9"/>
        <color theme="1"/>
        <rFont val="Gill Sans"/>
      </rPr>
      <t>(financed by the GF allocation)</t>
    </r>
  </si>
  <si>
    <t>Total allocation cost</t>
  </si>
  <si>
    <r>
      <rPr>
        <sz val="9"/>
        <color theme="1"/>
        <rFont val="Gill Sans"/>
      </rPr>
      <t xml:space="preserve">Total quantity of Amox. 250 mg DT for treatment of pneumonia in children 2–59m - community level </t>
    </r>
    <r>
      <rPr>
        <b/>
        <sz val="9"/>
        <color theme="1"/>
        <rFont val="Gill Sans"/>
      </rPr>
      <t>(remaining gap)</t>
    </r>
  </si>
  <si>
    <t>Total cost of remaining gap</t>
  </si>
  <si>
    <t>Diarrhea in children &lt; 5 years</t>
  </si>
  <si>
    <t xml:space="preserve">Remaining gap of cases to country target </t>
  </si>
  <si>
    <t>Parameter</t>
  </si>
  <si>
    <t>Input</t>
  </si>
  <si>
    <t>Current year</t>
  </si>
  <si>
    <t>Forecast year 1</t>
  </si>
  <si>
    <t>Forecast year 2</t>
  </si>
  <si>
    <t>Population growth rate (PGR)</t>
  </si>
  <si>
    <t>Total number of live births (C)</t>
  </si>
  <si>
    <t>= [(A/1000) × CBR (B)]:
CBR = # of live births per 1000 population per year</t>
  </si>
  <si>
    <t>Number of live births is assumed to be the same as the total population of 0-59 days of age in the same year</t>
  </si>
  <si>
    <t>Total number of total PSBI or Very Severe Disease cases (D)</t>
  </si>
  <si>
    <t xml:space="preserve">= Incidence of PSBI or Very Severe Disease in infants
(0-59 days) </t>
  </si>
  <si>
    <t>Number of PSBI or Very Severe Disease cases treated in the public sector (E)</t>
  </si>
  <si>
    <t>= D x % of cases treated in the public sector</t>
  </si>
  <si>
    <t># of 0-6 day fast breathing cases treated by level of care (F)</t>
  </si>
  <si>
    <t>= E x Proportion of 0-6 day fast breathing cases out of the total treated</t>
  </si>
  <si>
    <t>F1: # of 0-6 day fast breathing cases treated at 1st level HFs = F x % treated at 1st level public HFs</t>
  </si>
  <si>
    <t>F2: # of 0-6 day fast breathing cases treated at public hospitals = F x % treated at public hospitals</t>
  </si>
  <si>
    <t># of 7-59 day fast breathing cases treated by level of care (G)</t>
  </si>
  <si>
    <t>G = E x Proportion of 7-59 day fast breathing cases out of the total treated</t>
  </si>
  <si>
    <t>G1: # of 7-59 day fast breathing cases treated at 1st level HFs = G x % treated at 1st level public HFs</t>
  </si>
  <si>
    <t>G2: # of 7-59 day fast breathing cases treated at hospitals = G x % treated at 1st level public HFs</t>
  </si>
  <si>
    <t># of 0-59 day clinical severe infection cases treated by level of care (H)</t>
  </si>
  <si>
    <t>= E x Proportion of 0-59 day clinical severe infection cases out of the total treated</t>
  </si>
  <si>
    <t>H1: # of 0-59 day clinical severe infection cases treated at 1st level HFs = H x % treated at 1st level public HFs</t>
  </si>
  <si>
    <t>H2: # of 0-59 day clinical severe infection cases treated at public hospitals = H x % treated at public hospitals</t>
  </si>
  <si>
    <t># of 0-59 day critical illness cases treated by level of care (I)</t>
  </si>
  <si>
    <t>= E x Proportion of 0-59 day critical illness cases out of the total treated</t>
  </si>
  <si>
    <t>I1: # of 0-59 day critical illness cases treated at 1st level HFs = I x % treated at 1st level public HFs</t>
  </si>
  <si>
    <t>I2: # of 0-59 day critical illness cases treated at public hospitals = I x % treated at public hospitals</t>
  </si>
  <si>
    <t>Number of 0-6 day fast breathing cases teated with specific regimen by level of care (J)</t>
  </si>
  <si>
    <t>J1: 7-day amoxicillin Oral: 0-6 day fast breathing cases treated at 1st level HFs = F1 x % treated with the regimen</t>
  </si>
  <si>
    <t>J2: 10-day gentamicin IV/IM and ampicillin IV/IM: 0-6 day fast breathing cases treated at hospitals = F2 x % treated with the regimen</t>
  </si>
  <si>
    <t>J3: 10-day ceftriaxone IV/IM: 0-6 day fast breathing cases treated with 2nd line regimen at hospitals = F2 x % treated with the regimen</t>
  </si>
  <si>
    <t>Number of 7-59 day fast breathing cases teated with specific regimen by level of care (K)</t>
  </si>
  <si>
    <t>K1: 7-day amoxicillin Oral: 7-59 day fast breathing cases treated at 1st level HFs = G1 x % treated with the regimen</t>
  </si>
  <si>
    <t>K2: 7-day amoxicillin Oral: 7-59 day fast breathing cases treated at hospitals = G2 x % treated with the regimen</t>
  </si>
  <si>
    <t>K3: 10-day ceftriaxone IV/IM: 0-6 day fast breathing cases treated with 2nd line regimen at hospitals = G2 x % treated with the regimen</t>
  </si>
  <si>
    <t>Number of 0-59 day clinical severe infection cases teated with specific regimen by level of care (L)</t>
  </si>
  <si>
    <t>L1: 7-day gentamicin IM and amoxicillin oral: 0-59 day clinical severe infection cases treated at 1st level HFs = H1 x % treated with the regimen</t>
  </si>
  <si>
    <t>L2: 10-day gentamycin IV/IM and ampicillin IV/IM: 0-59 day clinical severe infection cases treated at hospitals = H2 x % treated with the regimen</t>
  </si>
  <si>
    <t>L3: 10-day ceftriaxone IV/IM: 0-59 day clinical severe infection cases treated with 2nd line regimen at hospitals = H2 x % treated with the regimen</t>
  </si>
  <si>
    <t>Number of 0-59 day critical illness cases teated with specific regimen by level of care (M)</t>
  </si>
  <si>
    <t>M1: 7-day gentamycin IM and ampicillin IM: 0-59 day critical illness cases treated at 1st level HFs = I1 x % treated with the regimen</t>
  </si>
  <si>
    <t>M2: 10-day gentamicin IV/IM and ampicillin IV/IM: 0-59 day critical illness cases treated at hospitals = I2 x % treated with the regimen</t>
  </si>
  <si>
    <t>M3: 10-day ceftriaxone IV/IM: 0-59 day critical illness cases treated with 2nd line regimen at hospitals = I2 x % treated with the regimen</t>
  </si>
  <si>
    <t>Quantity of amoxicillin 250mg DT- 1st level public HFs (N1)</t>
  </si>
  <si>
    <t>= (J1 + K1 + L1) x amoxicillin 250mg DT per case (O1 = 7)</t>
  </si>
  <si>
    <t>Quantity of gentamicin 40mg/ml, 2 ml vials- 1st level public HFs (N2)</t>
  </si>
  <si>
    <t>= (L1 + M1) x gentamicin 40mg/ml, 2 ml vials per case
(O2 = 7)</t>
  </si>
  <si>
    <t>Quantity of ampicillin 500mg vials- 1st level public HFs (N3)</t>
  </si>
  <si>
    <t>= M1 x ampicillin 500mg vials per case (O4 = 14)</t>
  </si>
  <si>
    <t>Quantity of amoxicillin 250mg DT- public hospitals (P1)</t>
  </si>
  <si>
    <t>= K2 x amoxicillin 250mg DT per case (Q1 = 7)</t>
  </si>
  <si>
    <t>Quantity of gentamicin 40mg/ml, 2 ml vials- public hospitals (P2)</t>
  </si>
  <si>
    <t>= (J2 + L2 + M2) x gentamicin 40mg/ml, 2 ml vials per case (Q2 = 10)</t>
  </si>
  <si>
    <t>Quantity of ampicillin 500mg vials- public hospitals (P3)</t>
  </si>
  <si>
    <t>= (J2 + L2 + M2) x ampicillin 500mg vials per case 
(Q3 = 30)</t>
  </si>
  <si>
    <t>Quantity of ceftriaxone 250mg vials- public hospitals (P4)</t>
  </si>
  <si>
    <t>= (J3 + K3 + L3 + M3) x ceftriaxone 250mg vials per case (Q4 = 10)</t>
  </si>
  <si>
    <t>Total quantity of amoxicillin 250mg DT (R1)</t>
  </si>
  <si>
    <t>R1 = N1 + P1</t>
  </si>
  <si>
    <t>Total quantity of gentamicin 40mg/ml, 2 ml vials (R2)</t>
  </si>
  <si>
    <t>R2 = N2 + P2</t>
  </si>
  <si>
    <t>Total quantity of ampicillin 500mg vials (R3)</t>
  </si>
  <si>
    <t>R3 = N3 + P3</t>
  </si>
  <si>
    <t>Total quantity of ceftriaxone 250mg vials (R4)</t>
  </si>
  <si>
    <t>R4 = P4</t>
  </si>
  <si>
    <t>K: Quantity for under 5 cases = J1 x % of age group x d1; where d1: quantity per case = 2 sachets</t>
  </si>
  <si>
    <t>L1: Quantity for 2–5m cases = J1 x % of age group x d2; where d2: quantity per case = 5 DTs</t>
  </si>
  <si>
    <t>L2: Quantity for 6–59m cases = J1 x % of age group x d3; where d3: quantity per case = 10 DTs</t>
  </si>
  <si>
    <t>M = K</t>
  </si>
  <si>
    <t>N = L1 + L2</t>
  </si>
  <si>
    <r>
      <rPr>
        <sz val="9"/>
        <color rgb="FF343434"/>
        <rFont val="Gill Sans"/>
      </rPr>
      <t xml:space="preserve">O1 = M + (M x % of loss) for </t>
    </r>
    <r>
      <rPr>
        <b/>
        <sz val="9"/>
        <color rgb="FF343434"/>
        <rFont val="Arial"/>
      </rPr>
      <t>ORS</t>
    </r>
  </si>
  <si>
    <t>In D34 &amp; D35, enter the expected % of loss (according to country experience). If no data, apply at least 5% of losses.</t>
  </si>
  <si>
    <r>
      <rPr>
        <sz val="9"/>
        <color rgb="FF343434"/>
        <rFont val="Gill Sans"/>
      </rPr>
      <t xml:space="preserve">O2 = N + (N x % of loss) for </t>
    </r>
    <r>
      <rPr>
        <b/>
        <sz val="9"/>
        <color rgb="FF343434"/>
        <rFont val="Arial"/>
      </rPr>
      <t>Zinc Sulfate</t>
    </r>
  </si>
  <si>
    <r>
      <rPr>
        <sz val="9"/>
        <color rgb="FF343434"/>
        <rFont val="Gill Sans"/>
      </rPr>
      <t xml:space="preserve">P1: Buffer stock = O1 x % of forecast (gap+wastage) to be considered as buffer stock for </t>
    </r>
    <r>
      <rPr>
        <b/>
        <sz val="9"/>
        <color rgb="FF343434"/>
        <rFont val="Arial"/>
      </rPr>
      <t>ORS</t>
    </r>
  </si>
  <si>
    <t>In D36 &amp; D37, enter the % of forecast (estimated consumption + wastage) to be considered as buffer stock (according to country experience); or apply at least 25% of forecast as buffer stock.</t>
  </si>
  <si>
    <r>
      <rPr>
        <sz val="9"/>
        <color rgb="FF343434"/>
        <rFont val="Gill Sans"/>
      </rPr>
      <t xml:space="preserve">P2: Buffer stock = O2 x % of forecast (gap+wastage) to be considered as buffer stock for </t>
    </r>
    <r>
      <rPr>
        <b/>
        <sz val="9"/>
        <color rgb="FF343434"/>
        <rFont val="Arial"/>
      </rPr>
      <t>Zinc sulfate</t>
    </r>
  </si>
  <si>
    <t>TOTAL QTY OF ORS 20.5g, 1L, Sachet - COMMUNITY LEVEL (Q)</t>
  </si>
  <si>
    <t>Q1: Qty of ORS 20.5g (Number of sachets) = O1 + P1</t>
  </si>
  <si>
    <t>Q2: Qty of Packs (Pack size : 100 sachets / pack)</t>
  </si>
  <si>
    <t>TOTAL QUANTITY OF ZINC SULFATE 20mg DT - COMMUNITY LEVEL (R)</t>
  </si>
  <si>
    <t>R1: Qty of Zinc sulfate 20mg (Number of DT) = O2 + P2</t>
  </si>
  <si>
    <t>R2: Qty of Packs (Pack size: 100; 10 Blisters of 10 DT/pack)</t>
  </si>
  <si>
    <r>
      <rPr>
        <sz val="9"/>
        <color rgb="FF343434"/>
        <rFont val="Gill Sans"/>
      </rPr>
      <t xml:space="preserve">S1: Q2 x Pack price (Pack price estimate: $8.31 Ex-Works) for </t>
    </r>
    <r>
      <rPr>
        <b/>
        <sz val="9"/>
        <color rgb="FF343434"/>
        <rFont val="Arial"/>
      </rPr>
      <t>ORS</t>
    </r>
  </si>
  <si>
    <t xml:space="preserve">In D44 &amp; D45, enter Package cost according to the country price reference/catalog. We have provisionally entered prices from UNICEF catalog *($8.31 &amp; $1.38 Ex-Works). 
Make sure the pack price corresponds to the pack size in Q2 and R2.
</t>
  </si>
  <si>
    <r>
      <rPr>
        <sz val="9"/>
        <color rgb="FF343434"/>
        <rFont val="Gill Sans"/>
      </rPr>
      <t xml:space="preserve">S2: R2 x Pack price (Pack price estimate: $1.38 Ex-Works) for </t>
    </r>
    <r>
      <rPr>
        <b/>
        <sz val="9"/>
        <color rgb="FF343434"/>
        <rFont val="Arial"/>
      </rPr>
      <t>Zinc sulfate</t>
    </r>
  </si>
  <si>
    <r>
      <rPr>
        <sz val="9"/>
        <color rgb="FF343434"/>
        <rFont val="Gill Sans"/>
      </rPr>
      <t xml:space="preserve">T1 = S1 x % of product cost to be considered (according to country experience) for </t>
    </r>
    <r>
      <rPr>
        <b/>
        <sz val="9"/>
        <color rgb="FF343434"/>
        <rFont val="Arial"/>
      </rPr>
      <t>ORS</t>
    </r>
  </si>
  <si>
    <t>In D46 &amp; D47, enter a % of product cost to be considered for shipping, insurance, and customs duties (according to country experience). 25% can be used as an estimate if the actual % is not known.</t>
  </si>
  <si>
    <r>
      <rPr>
        <sz val="9"/>
        <color rgb="FF343434"/>
        <rFont val="Gill Sans"/>
      </rPr>
      <t xml:space="preserve">T2 = S2 x % of product cost to be considered (according to country experience) for </t>
    </r>
    <r>
      <rPr>
        <b/>
        <sz val="9"/>
        <color rgb="FF343434"/>
        <rFont val="Arial"/>
      </rPr>
      <t>Zinc sulfate</t>
    </r>
  </si>
  <si>
    <r>
      <rPr>
        <sz val="9"/>
        <color rgb="FF343434"/>
        <rFont val="Gill Sans"/>
      </rPr>
      <t xml:space="preserve">U1 = S1 x % of product cost to be considered (according to country experience) for </t>
    </r>
    <r>
      <rPr>
        <b/>
        <sz val="9"/>
        <color rgb="FF343434"/>
        <rFont val="Arial"/>
      </rPr>
      <t>ORS</t>
    </r>
  </si>
  <si>
    <t>In D48 &amp; D49, enter a % of product cost to be considered for In-Country storage according to country regulation/experience. 8% can be used as an estimate if the actual % is not known. Calculation may also consider volume and duration of storage.</t>
  </si>
  <si>
    <r>
      <rPr>
        <sz val="9"/>
        <color rgb="FF343434"/>
        <rFont val="Gill Sans"/>
      </rPr>
      <t xml:space="preserve">U2 = S2 x % of product cost to be considered (according to country experience) for </t>
    </r>
    <r>
      <rPr>
        <b/>
        <sz val="9"/>
        <color rgb="FF343434"/>
        <rFont val="Arial"/>
      </rPr>
      <t>Zinc sulfate</t>
    </r>
  </si>
  <si>
    <r>
      <rPr>
        <sz val="9"/>
        <color rgb="FF343434"/>
        <rFont val="Gill Sans"/>
      </rPr>
      <t xml:space="preserve">V1 = S1 x % of product cost to be considered (according to country experience) for </t>
    </r>
    <r>
      <rPr>
        <b/>
        <sz val="9"/>
        <color rgb="FF343434"/>
        <rFont val="Arial"/>
      </rPr>
      <t>ORS</t>
    </r>
  </si>
  <si>
    <t xml:space="preserve">In D50 &amp; D51, enter a % of product cost be considered for In-Country distribution according to country regulation/experience. If this % is not known, use 15% as an estimate.
This is a last-mile distribution cost from Central/Regional medical store to the community care sites.
</t>
  </si>
  <si>
    <r>
      <rPr>
        <sz val="9"/>
        <color rgb="FF343434"/>
        <rFont val="Gill Sans"/>
      </rPr>
      <t xml:space="preserve">V2 = S2 x % of product cost to be considered (according to country experience) for </t>
    </r>
    <r>
      <rPr>
        <b/>
        <sz val="9"/>
        <color rgb="FF343434"/>
        <rFont val="Arial"/>
      </rPr>
      <t>Zinc sulfate</t>
    </r>
  </si>
  <si>
    <t>Total cost ORS 20.5g (W) = S1+T1+U1+V1</t>
  </si>
  <si>
    <t>Total cost Zinc sulfate 20mg DT (X) = S2+T2+U2+V2</t>
  </si>
  <si>
    <r>
      <rPr>
        <sz val="9"/>
        <color rgb="FF343434"/>
        <rFont val="Gill Sans"/>
      </rPr>
      <t xml:space="preserve">P2': Buffer stock = O2' x % of forecast (gap+wastage) to be considered as buffer stock for </t>
    </r>
    <r>
      <rPr>
        <b/>
        <sz val="9"/>
        <color rgb="FF343434"/>
        <rFont val="Arial"/>
      </rPr>
      <t>Zinc sulfate</t>
    </r>
  </si>
  <si>
    <t>TOTAL ALLOCATION COST (Y) = W+X</t>
  </si>
  <si>
    <t>If procuring separate ORS and Zinc</t>
  </si>
  <si>
    <r>
      <rPr>
        <sz val="9"/>
        <color theme="1"/>
        <rFont val="Gill Sans"/>
      </rPr>
      <t xml:space="preserve">Total quantity of ORS 20.5 g low osm for treatment of diarrhea in children &lt; 5 - community level </t>
    </r>
    <r>
      <rPr>
        <b/>
        <sz val="9"/>
        <color theme="1"/>
        <rFont val="Gill Sans"/>
      </rPr>
      <t>(financed by the GF allocation)</t>
    </r>
  </si>
  <si>
    <r>
      <rPr>
        <sz val="9"/>
        <color theme="1"/>
        <rFont val="Gill Sans"/>
      </rPr>
      <t xml:space="preserve">Total quantity of Zinc sulfate 20 mg DT for treatment of diarrhea in children &lt; 5 - community level </t>
    </r>
    <r>
      <rPr>
        <b/>
        <sz val="9"/>
        <color theme="1"/>
        <rFont val="Gill Sans"/>
      </rPr>
      <t>(financed by the GF allocation)</t>
    </r>
  </si>
  <si>
    <r>
      <t xml:space="preserve">Total quantity of ORS 20.5 g low osm for treatment of diarrhea in children &lt; 5 - community level </t>
    </r>
    <r>
      <rPr>
        <b/>
        <sz val="9"/>
        <color theme="1"/>
        <rFont val="Gill Sans"/>
      </rPr>
      <t>(remaining gap)</t>
    </r>
  </si>
  <si>
    <r>
      <t xml:space="preserve">Total quantity of Zinc sulfate 20 mg DT for treatment of diarrhea in children &lt; 5 - community level </t>
    </r>
    <r>
      <rPr>
        <b/>
        <sz val="9"/>
        <color theme="1"/>
        <rFont val="Gill Sans"/>
      </rPr>
      <t>(remaining gap)</t>
    </r>
  </si>
  <si>
    <t xml:space="preserve">J3: Remaining gap of cases to country target = E - J2 </t>
  </si>
  <si>
    <t>All or part of the remaining gap can be included in a Prioritized "Above Allocation" Request (PAAR), or be used to mobilize other resources.</t>
  </si>
  <si>
    <t xml:space="preserve">In case of budget limitation, the GF may not be able to cover 100 % of the gap. In this case, enter the target actually proposed to be covered by the GF allocation in cells E20, F20, G20 and H20. The remaining gap is automatically filled as shown in Row 24 (cells E24, F24, G24 and H24). 
</t>
  </si>
  <si>
    <r>
      <t xml:space="preserve">N: Qty of Co-packs of ORS 20.5g/L + Zinc sulfate  = L + M
</t>
    </r>
    <r>
      <rPr>
        <sz val="9"/>
        <color rgb="FF0070C0"/>
        <rFont val="Gill Sans"/>
      </rPr>
      <t>Co-pack size: 2 sachets ORS + 10 DT Zinc sulfate</t>
    </r>
  </si>
  <si>
    <t>TOTAL QTY of co-packs of ORS 20.5g/L + Zinc sulfate 20mg DT (2 sachets + 10 DT) - COMMUNITY LEVEL (N)</t>
  </si>
  <si>
    <r>
      <t xml:space="preserve">Total quantity of Co-packs of ORS 20.5g/L + Zinc sulfate 20mg DT (2 sachets + 10 DT) community level </t>
    </r>
    <r>
      <rPr>
        <b/>
        <sz val="9"/>
        <color theme="1"/>
        <rFont val="Gill Sans"/>
      </rPr>
      <t>(financed by the GF allocation)</t>
    </r>
  </si>
  <si>
    <r>
      <t xml:space="preserve">Total quantity of Co-packs ORS 20.5g/L + Zinc sulfate 20mg DT (2 sachets + 10 DT) community level </t>
    </r>
    <r>
      <rPr>
        <b/>
        <sz val="9"/>
        <color theme="1"/>
        <rFont val="Gill Sans"/>
      </rPr>
      <t>(remaining gap)</t>
    </r>
  </si>
  <si>
    <r>
      <t>Country target planned to be covered by domestic resources (</t>
    </r>
    <r>
      <rPr>
        <sz val="9"/>
        <rFont val="Arial"/>
        <family val="2"/>
      </rPr>
      <t>F)</t>
    </r>
  </si>
  <si>
    <r>
      <t xml:space="preserve">Quantity of amoxicillin 250 mg DT - community level </t>
    </r>
    <r>
      <rPr>
        <sz val="9"/>
        <rFont val="Arial"/>
        <family val="2"/>
      </rPr>
      <t>(applied to the GF allocation) (K)</t>
    </r>
  </si>
  <si>
    <r>
      <t>Remaining gap to country target (J</t>
    </r>
    <r>
      <rPr>
        <sz val="9"/>
        <rFont val="Arial"/>
        <family val="2"/>
      </rPr>
      <t>)</t>
    </r>
  </si>
  <si>
    <r>
      <t xml:space="preserve">Total country target already covered </t>
    </r>
    <r>
      <rPr>
        <sz val="9"/>
        <rFont val="Arial"/>
        <family val="2"/>
      </rPr>
      <t>(H)</t>
    </r>
  </si>
  <si>
    <r>
      <t xml:space="preserve">Quantity of products including </t>
    </r>
    <r>
      <rPr>
        <b/>
        <sz val="9"/>
        <rFont val="Arial"/>
        <family val="2"/>
      </rPr>
      <t xml:space="preserve">Wastage </t>
    </r>
    <r>
      <rPr>
        <sz val="9"/>
        <rFont val="Arial"/>
        <family val="2"/>
      </rPr>
      <t>(M)</t>
    </r>
  </si>
  <si>
    <r>
      <t>Buffer stock (SS) (N</t>
    </r>
    <r>
      <rPr>
        <sz val="9"/>
        <rFont val="Arial"/>
        <family val="2"/>
      </rPr>
      <t>)</t>
    </r>
  </si>
  <si>
    <r>
      <t>Products cost (in USD) (P</t>
    </r>
    <r>
      <rPr>
        <sz val="9"/>
        <rFont val="Arial"/>
        <family val="2"/>
      </rPr>
      <t>)</t>
    </r>
  </si>
  <si>
    <r>
      <t>Shipping, insurance and customs duties cost (Q</t>
    </r>
    <r>
      <rPr>
        <sz val="9"/>
        <rFont val="Arial"/>
        <family val="2"/>
      </rPr>
      <t>)</t>
    </r>
  </si>
  <si>
    <r>
      <t>In-Country storage cost (R</t>
    </r>
    <r>
      <rPr>
        <sz val="9"/>
        <rFont val="Arial"/>
        <family val="2"/>
      </rPr>
      <t>)</t>
    </r>
  </si>
  <si>
    <r>
      <t>In-Country distribution cost (S</t>
    </r>
    <r>
      <rPr>
        <sz val="9"/>
        <rFont val="Arial"/>
        <family val="2"/>
      </rPr>
      <t>)</t>
    </r>
  </si>
  <si>
    <r>
      <t>Number of under-5 diarrhea cases treated in the community by CHWs (</t>
    </r>
    <r>
      <rPr>
        <sz val="9"/>
        <rFont val="Arial"/>
        <family val="2"/>
      </rPr>
      <t>E)</t>
    </r>
  </si>
  <si>
    <r>
      <t>Total country target planned to be covered by non-Global Fund external resources (G</t>
    </r>
    <r>
      <rPr>
        <sz val="9"/>
        <rFont val="Arial"/>
        <family val="2"/>
      </rPr>
      <t>)</t>
    </r>
  </si>
  <si>
    <r>
      <t xml:space="preserve">Quantity of Co-packsof ORS 20.5g/L + Zinc sulfate 20mg DT (2 sachets + 10 DT) - community level </t>
    </r>
    <r>
      <rPr>
        <sz val="9"/>
        <rFont val="Arial"/>
        <family val="2"/>
      </rPr>
      <t>(applied to the GF allocation) (K)</t>
    </r>
  </si>
  <si>
    <r>
      <t xml:space="preserve">Quantity of products including </t>
    </r>
    <r>
      <rPr>
        <b/>
        <sz val="9"/>
        <rFont val="Arial"/>
        <family val="2"/>
      </rPr>
      <t xml:space="preserve">Wastage </t>
    </r>
    <r>
      <rPr>
        <sz val="9"/>
        <rFont val="Arial"/>
        <family val="2"/>
      </rPr>
      <t>(L)</t>
    </r>
  </si>
  <si>
    <r>
      <t>Buffer stock (SS) (M</t>
    </r>
    <r>
      <rPr>
        <sz val="9"/>
        <rFont val="Arial"/>
        <family val="2"/>
      </rPr>
      <t>)</t>
    </r>
  </si>
  <si>
    <r>
      <t>Products cost (in USD) (O</t>
    </r>
    <r>
      <rPr>
        <sz val="9"/>
        <rFont val="Arial"/>
        <family val="2"/>
      </rPr>
      <t>)</t>
    </r>
  </si>
  <si>
    <r>
      <t>Shipping, insurance and customs duties cost (P</t>
    </r>
    <r>
      <rPr>
        <sz val="9"/>
        <rFont val="Arial"/>
        <family val="2"/>
      </rPr>
      <t>)</t>
    </r>
  </si>
  <si>
    <r>
      <t>In-Country storage cost (Q</t>
    </r>
    <r>
      <rPr>
        <sz val="9"/>
        <rFont val="Arial"/>
        <family val="2"/>
      </rPr>
      <t>)</t>
    </r>
  </si>
  <si>
    <r>
      <t>In-Country distribution cost (R</t>
    </r>
    <r>
      <rPr>
        <sz val="9"/>
        <rFont val="Arial"/>
        <family val="2"/>
      </rPr>
      <t>)</t>
    </r>
  </si>
  <si>
    <r>
      <t>Total quantity of Zinc sulfate 20 mg DT for treatment of diarrhea in children under 5 (N</t>
    </r>
    <r>
      <rPr>
        <sz val="9"/>
        <rFont val="Arial"/>
        <family val="2"/>
      </rPr>
      <t>)</t>
    </r>
  </si>
  <si>
    <r>
      <t xml:space="preserve">Quantity of ORS 20.5 g low osmolality 1 L sachet - community level </t>
    </r>
    <r>
      <rPr>
        <sz val="9"/>
        <rFont val="Arial"/>
        <family val="2"/>
      </rPr>
      <t>(applied to the GF allocation) (K)</t>
    </r>
  </si>
  <si>
    <r>
      <t>Quantity of Zinc sulfate 20 mg DT - community level (</t>
    </r>
    <r>
      <rPr>
        <sz val="9"/>
        <rFont val="Arial"/>
        <family val="2"/>
      </rPr>
      <t>L)</t>
    </r>
  </si>
  <si>
    <r>
      <t>Total quantity of ORS 20.5 g low osmolality 1 L sachet for treatment of diarrhea in children under 5 at community level (M</t>
    </r>
    <r>
      <rPr>
        <sz val="9"/>
        <rFont val="Arial"/>
        <family val="2"/>
      </rPr>
      <t>)</t>
    </r>
  </si>
  <si>
    <r>
      <t xml:space="preserve">Quantity of products including </t>
    </r>
    <r>
      <rPr>
        <b/>
        <sz val="9"/>
        <rFont val="Arial"/>
        <family val="2"/>
      </rPr>
      <t xml:space="preserve">Wastage </t>
    </r>
    <r>
      <rPr>
        <sz val="9"/>
        <rFont val="Arial"/>
        <family val="2"/>
      </rPr>
      <t>(O)</t>
    </r>
  </si>
  <si>
    <r>
      <t>Buffer stock (SS) (P</t>
    </r>
    <r>
      <rPr>
        <sz val="9"/>
        <rFont val="Arial"/>
        <family val="2"/>
      </rPr>
      <t>)</t>
    </r>
  </si>
  <si>
    <r>
      <t>Products cost (in USD) (S</t>
    </r>
    <r>
      <rPr>
        <sz val="9"/>
        <rFont val="Arial"/>
        <family val="2"/>
      </rPr>
      <t>)</t>
    </r>
  </si>
  <si>
    <r>
      <t>Shipping, insurance and customs duties cost (T</t>
    </r>
    <r>
      <rPr>
        <sz val="9"/>
        <rFont val="Arial"/>
        <family val="2"/>
      </rPr>
      <t>)</t>
    </r>
  </si>
  <si>
    <r>
      <t>In-Country storage cost (U</t>
    </r>
    <r>
      <rPr>
        <sz val="9"/>
        <rFont val="Arial"/>
        <family val="2"/>
      </rPr>
      <t>)</t>
    </r>
  </si>
  <si>
    <r>
      <t>In-Country distribution cost (V</t>
    </r>
    <r>
      <rPr>
        <sz val="9"/>
        <rFont val="Arial"/>
        <family val="2"/>
      </rPr>
      <t>)</t>
    </r>
  </si>
  <si>
    <r>
      <t xml:space="preserve">Quantity of amoxicillin 250 mg DT - community level </t>
    </r>
    <r>
      <rPr>
        <sz val="9"/>
        <rFont val="Arial"/>
        <family val="2"/>
      </rPr>
      <t>(applied to the remaining gap) (K)</t>
    </r>
  </si>
  <si>
    <t>Buffer stock (SS) (N)</t>
  </si>
  <si>
    <r>
      <t>Product cost (in USD) (P</t>
    </r>
    <r>
      <rPr>
        <sz val="9"/>
        <rFont val="Arial"/>
        <family val="2"/>
      </rPr>
      <t>)</t>
    </r>
  </si>
  <si>
    <t>P = O2 x Pack price (Pack price estimate: $0.27 Ex-Works)</t>
  </si>
  <si>
    <t>TOTAL COST OF REMAINING GAP (T) = P+Q+R+S</t>
  </si>
  <si>
    <t>K1: Quantity for 2–11m cases = J3 x % of age group xd1; where d1: quantity per case = 10 DTs</t>
  </si>
  <si>
    <t>K2: Quantity for 12–59m cases: J3 x % of age group xd2; where d2: quantity per case = 20 DTs</t>
  </si>
  <si>
    <r>
      <t>Total quantity of Amox. 250 mg DT for treatment of pneumonia in children 2–59m - community level (L</t>
    </r>
    <r>
      <rPr>
        <sz val="9"/>
        <rFont val="Arial"/>
        <family val="2"/>
      </rPr>
      <t>)</t>
    </r>
  </si>
  <si>
    <r>
      <t xml:space="preserve">Quantity of Co-packs of ORS 20.5g/L + Zinc sulfate 20mg DT (2 sachets + 10 DT) - community level </t>
    </r>
    <r>
      <rPr>
        <sz val="9"/>
        <rFont val="Arial"/>
        <family val="2"/>
      </rPr>
      <t>(applied to the remaining gap) (K)</t>
    </r>
  </si>
  <si>
    <t>K: Quantity = J3 x d1; where d1: quantity per case = 1 Co-pack</t>
  </si>
  <si>
    <r>
      <t xml:space="preserve">N: Qty of Co-packs of ORS 20.5g/L + Zinc sulfate = L + M
</t>
    </r>
    <r>
      <rPr>
        <sz val="9"/>
        <color rgb="FF0070C0"/>
        <rFont val="Gill Sans"/>
      </rPr>
      <t>Co-pack size: 2 sachets ORS + 10 DT Zinc sulfate</t>
    </r>
  </si>
  <si>
    <t>TOTAL QTY of Co-packs of ORS 20.5g/L + Zinc sulfate 20mg DT (2 sachets + 10 DT) - COMMUNITY LEVEL (N)</t>
  </si>
  <si>
    <r>
      <t>Product cost (in USD) (O</t>
    </r>
    <r>
      <rPr>
        <sz val="9"/>
        <rFont val="Arial"/>
        <family val="2"/>
      </rPr>
      <t>)</t>
    </r>
  </si>
  <si>
    <t>O = N x Co-pack price (Co-pack price estimate: $0.64 Ex-Works)</t>
  </si>
  <si>
    <t>TOTAL COST OF REMAINING GAP (S) = O+P+Q+R</t>
  </si>
  <si>
    <r>
      <t xml:space="preserve">Quantity of ORS 20.5 g low osmolality 1 L sachet - community level </t>
    </r>
    <r>
      <rPr>
        <sz val="9"/>
        <rFont val="Arial"/>
        <family val="2"/>
      </rPr>
      <t>(applied to the remaining gap) (K)</t>
    </r>
  </si>
  <si>
    <r>
      <t>Product cost (in USD) (S</t>
    </r>
    <r>
      <rPr>
        <sz val="9"/>
        <rFont val="Arial"/>
        <family val="2"/>
      </rPr>
      <t>)</t>
    </r>
  </si>
  <si>
    <t>R2: Qty of Packs (Pack size : 100; 10 Blisters of 10 DT/pack)</t>
  </si>
  <si>
    <r>
      <rPr>
        <sz val="9"/>
        <color rgb="FF343434"/>
        <rFont val="Gill Sans"/>
      </rPr>
      <t xml:space="preserve">S1 = Q2 x Pack price (Pack price estimate: $8.31 Ex-Works) for </t>
    </r>
    <r>
      <rPr>
        <b/>
        <sz val="9"/>
        <color rgb="FF343434"/>
        <rFont val="Arial"/>
      </rPr>
      <t>ORS</t>
    </r>
  </si>
  <si>
    <r>
      <rPr>
        <sz val="9"/>
        <color rgb="FF343434"/>
        <rFont val="Gill Sans"/>
      </rPr>
      <t xml:space="preserve">S2 = R2 x Pack price (Pack price estimate: $1.38 Ex-Works) for </t>
    </r>
    <r>
      <rPr>
        <b/>
        <sz val="9"/>
        <color rgb="FF343434"/>
        <rFont val="Arial"/>
      </rPr>
      <t>Zinc sulfate</t>
    </r>
  </si>
  <si>
    <t>Total cost ORS 20.5g (W) =S1+T1+U1+V1</t>
  </si>
  <si>
    <t>Total cost Zinc sulfate 20mg DT (X) =S2+T2+U2+V2</t>
  </si>
  <si>
    <t>TOTAL COST OF REMAINING GAP (Y) = W+X</t>
  </si>
  <si>
    <t xml:space="preserve">If the forecast does not target the whole country, enter only the population of regions to be covered.
This example assumes there is a X% increase each year in cases being treated in public sector services. The annual increase could be positive, zero or negative value. See instructions file pour more details. </t>
  </si>
  <si>
    <t>The number of suspected cases and treated cases (National target) should be the same.
This example assumes there will be a X% annual increase in coverage of cases treated at the community level</t>
  </si>
  <si>
    <r>
      <t>Number of 2-59m pneumonia c</t>
    </r>
    <r>
      <rPr>
        <sz val="9"/>
        <color theme="1"/>
        <rFont val="Gill Sans"/>
        <scheme val="minor"/>
      </rPr>
      <t>ases treated in the community by CHWs</t>
    </r>
    <r>
      <rPr>
        <sz val="9"/>
        <rFont val="Gill Sans MT"/>
        <family val="2"/>
      </rPr>
      <t xml:space="preserve">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</si>
</sst>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409]#,##0.00"/>
    <numFmt numFmtId="167" formatCode="[$$-409]#,##0"/>
  </numFmts>
  <fonts count="42">
    <font>
      <sz val="11"/>
      <color theme="1"/>
      <name val="Gill Sans"/>
      <scheme val="minor"/>
    </font>
    <font>
      <b/>
      <i/>
      <sz val="9"/>
      <color rgb="FF343434"/>
      <name val="Montserrat"/>
    </font>
    <font>
      <sz val="11"/>
      <name val="Gill Sans"/>
    </font>
    <font>
      <b/>
      <i/>
      <sz val="9"/>
      <color theme="1"/>
      <name val="Montserrat"/>
    </font>
    <font>
      <sz val="11"/>
      <color theme="1"/>
      <name val="Arial"/>
    </font>
    <font>
      <b/>
      <sz val="8"/>
      <color theme="4"/>
      <name val="Montserrat"/>
    </font>
    <font>
      <b/>
      <sz val="8"/>
      <color theme="1"/>
      <name val="Montserrat"/>
    </font>
    <font>
      <sz val="10"/>
      <color theme="1"/>
      <name val="Times New Roman"/>
    </font>
    <font>
      <sz val="9"/>
      <color rgb="FF343434"/>
      <name val="Gill Sans"/>
    </font>
    <font>
      <sz val="9"/>
      <color theme="1"/>
      <name val="Gill Sans"/>
    </font>
    <font>
      <sz val="8"/>
      <color theme="1"/>
      <name val="Gill Sans"/>
    </font>
    <font>
      <sz val="11"/>
      <color theme="1"/>
      <name val="Gill Sans"/>
    </font>
    <font>
      <sz val="9"/>
      <color rgb="FF353434"/>
      <name val="Gill Sans"/>
    </font>
    <font>
      <sz val="12"/>
      <color theme="1"/>
      <name val="Gill Sans"/>
    </font>
    <font>
      <b/>
      <sz val="9"/>
      <color rgb="FF0070C0"/>
      <name val="Gill Sans"/>
    </font>
    <font>
      <sz val="8"/>
      <color rgb="FF343434"/>
      <name val="Gill Sans"/>
    </font>
    <font>
      <b/>
      <sz val="12"/>
      <color rgb="FF0070C0"/>
      <name val="Gill Sans"/>
    </font>
    <font>
      <b/>
      <sz val="8"/>
      <color rgb="FF0070C0"/>
      <name val="Gill Sans"/>
    </font>
    <font>
      <sz val="9"/>
      <color rgb="FFFF00FF"/>
      <name val="Gill Sans"/>
    </font>
    <font>
      <b/>
      <sz val="8"/>
      <color rgb="FF343434"/>
      <name val="Gill Sans"/>
    </font>
    <font>
      <b/>
      <sz val="12"/>
      <color theme="1"/>
      <name val="Gill Sans"/>
    </font>
    <font>
      <b/>
      <sz val="8"/>
      <color theme="1"/>
      <name val="Gill Sans"/>
    </font>
    <font>
      <sz val="11"/>
      <color theme="1"/>
      <name val="Calibri"/>
    </font>
    <font>
      <sz val="9"/>
      <color rgb="FF343434"/>
      <name val="Arial"/>
    </font>
    <font>
      <u/>
      <sz val="11"/>
      <color rgb="FF0000FF"/>
      <name val="Calibri"/>
    </font>
    <font>
      <b/>
      <i/>
      <sz val="10"/>
      <color rgb="FF343434"/>
      <name val="Montserrat"/>
    </font>
    <font>
      <b/>
      <i/>
      <sz val="10"/>
      <color theme="1"/>
      <name val="Montserrat"/>
    </font>
    <font>
      <b/>
      <sz val="9"/>
      <color theme="1"/>
      <name val="Gill Sans"/>
    </font>
    <font>
      <b/>
      <sz val="11"/>
      <color rgb="FFFFFFFF"/>
      <name val="Times New Roman"/>
    </font>
    <font>
      <sz val="10"/>
      <color rgb="FF000000"/>
      <name val="Times New Roman"/>
    </font>
    <font>
      <b/>
      <sz val="10"/>
      <color rgb="FF000000"/>
      <name val="Times New Roman"/>
    </font>
    <font>
      <b/>
      <sz val="10"/>
      <color theme="1"/>
      <name val="Times New Roman"/>
    </font>
    <font>
      <sz val="9"/>
      <color rgb="FF0070C0"/>
      <name val="Gill Sans"/>
    </font>
    <font>
      <b/>
      <sz val="9"/>
      <color rgb="FF343434"/>
      <name val="Arial"/>
    </font>
    <font>
      <sz val="11"/>
      <color theme="1"/>
      <name val="Gill Sans"/>
      <scheme val="minor"/>
    </font>
    <font>
      <b/>
      <sz val="10"/>
      <color theme="0"/>
      <name val="Gill Sans"/>
      <scheme val="minor"/>
    </font>
    <font>
      <sz val="9"/>
      <name val="Gill Sans"/>
    </font>
    <font>
      <sz val="8"/>
      <name val="Gill Sans"/>
    </font>
    <font>
      <sz val="9"/>
      <name val="Gill Sans MT"/>
      <family val="2"/>
    </font>
    <font>
      <sz val="9"/>
      <color theme="1"/>
      <name val="Gill Sans"/>
      <scheme val="minor"/>
    </font>
    <font>
      <sz val="9"/>
      <name val="Arial"/>
      <family val="2"/>
    </font>
    <font>
      <b/>
      <sz val="9"/>
      <name val="Arial"/>
      <family val="2"/>
    </font>
  </fonts>
  <fills count="15">
    <fill>
      <patternFill patternType="none"/>
    </fill>
    <fill>
      <patternFill patternType="gray125"/>
    </fill>
    <fill>
      <patternFill patternType="solid">
        <fgColor rgb="FFFFFFFF"/>
        <bgColor rgb="FFFFFFFF"/>
      </patternFill>
    </fill>
    <fill>
      <patternFill patternType="solid">
        <fgColor rgb="FFD6D6D6"/>
        <bgColor rgb="FFD6D6D6"/>
      </patternFill>
    </fill>
    <fill>
      <patternFill patternType="solid">
        <fgColor rgb="FFECF8FC"/>
        <bgColor rgb="FFECF8FC"/>
      </patternFill>
    </fill>
    <fill>
      <patternFill patternType="solid">
        <fgColor rgb="FFFFE59A"/>
        <bgColor rgb="FFFFE59A"/>
      </patternFill>
    </fill>
    <fill>
      <patternFill patternType="solid">
        <fgColor rgb="FFC9DAF8"/>
        <bgColor rgb="FFC9DAF8"/>
      </patternFill>
    </fill>
    <fill>
      <patternFill patternType="solid">
        <fgColor rgb="FFD9EAD3"/>
        <bgColor rgb="FFD9EAD3"/>
      </patternFill>
    </fill>
    <fill>
      <patternFill patternType="solid">
        <fgColor rgb="FF8B9762"/>
        <bgColor rgb="FF8B9762"/>
      </patternFill>
    </fill>
    <fill>
      <patternFill patternType="solid">
        <fgColor rgb="FFE2EFD9"/>
        <bgColor rgb="FFE2EFD9"/>
      </patternFill>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theme="1" tint="-0.499984740745262"/>
        <bgColor indexed="64"/>
      </patternFill>
    </fill>
    <fill>
      <patternFill patternType="solid">
        <fgColor indexed="65"/>
        <bgColor indexed="64"/>
      </patternFill>
    </fill>
  </fills>
  <borders count="4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bottom style="thin">
        <color rgb="FF000000"/>
      </bottom>
      <diagonal/>
    </border>
    <border>
      <left/>
      <right/>
      <top/>
      <bottom style="thin">
        <color rgb="FF000000"/>
      </bottom>
      <diagonal/>
    </border>
    <border>
      <left style="thin">
        <color theme="4"/>
      </left>
      <right style="thin">
        <color theme="4"/>
      </right>
      <top/>
      <bottom style="thin">
        <color theme="4"/>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0" fontId="34" fillId="0" borderId="41"/>
  </cellStyleXfs>
  <cellXfs count="351">
    <xf numFmtId="0" fontId="0" fillId="0" borderId="0" xfId="0"/>
    <xf numFmtId="0" fontId="3" fillId="2" borderId="4" xfId="0" applyFont="1" applyFill="1" applyBorder="1" applyAlignment="1">
      <alignment horizontal="left" wrapText="1"/>
    </xf>
    <xf numFmtId="0" fontId="4" fillId="2" borderId="4" xfId="0" applyFont="1" applyFill="1" applyBorder="1" applyAlignment="1">
      <alignment vertical="top" wrapText="1"/>
    </xf>
    <xf numFmtId="2" fontId="5" fillId="2" borderId="5" xfId="0" applyNumberFormat="1" applyFont="1" applyFill="1" applyBorder="1" applyAlignment="1">
      <alignment vertical="center" wrapText="1"/>
    </xf>
    <xf numFmtId="1"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vertical="center" wrapText="1"/>
    </xf>
    <xf numFmtId="0" fontId="7" fillId="2" borderId="4" xfId="0" applyFont="1" applyFill="1" applyBorder="1" applyAlignment="1">
      <alignment horizontal="left" vertical="top" wrapText="1"/>
    </xf>
    <xf numFmtId="3" fontId="9" fillId="3" borderId="12" xfId="0" applyNumberFormat="1" applyFont="1" applyFill="1" applyBorder="1" applyAlignment="1">
      <alignment horizontal="right" vertical="top" wrapText="1"/>
    </xf>
    <xf numFmtId="3" fontId="9" fillId="3" borderId="13" xfId="0" applyNumberFormat="1" applyFont="1" applyFill="1" applyBorder="1" applyAlignment="1">
      <alignment horizontal="right" vertical="top" wrapText="1"/>
    </xf>
    <xf numFmtId="3" fontId="9" fillId="3" borderId="5" xfId="0" applyNumberFormat="1" applyFont="1" applyFill="1" applyBorder="1" applyAlignment="1">
      <alignment horizontal="right" vertical="top" wrapText="1"/>
    </xf>
    <xf numFmtId="3" fontId="9" fillId="3" borderId="15" xfId="0" applyNumberFormat="1" applyFont="1" applyFill="1" applyBorder="1" applyAlignment="1">
      <alignment horizontal="right" vertical="top" wrapText="1"/>
    </xf>
    <xf numFmtId="9" fontId="9" fillId="3" borderId="5" xfId="0" applyNumberFormat="1" applyFont="1" applyFill="1" applyBorder="1" applyAlignment="1">
      <alignment horizontal="right" vertical="top" wrapText="1"/>
    </xf>
    <xf numFmtId="9" fontId="9" fillId="3" borderId="15" xfId="0" applyNumberFormat="1" applyFont="1" applyFill="1" applyBorder="1" applyAlignment="1">
      <alignment horizontal="right" vertical="top" wrapText="1"/>
    </xf>
    <xf numFmtId="0" fontId="11" fillId="4" borderId="5" xfId="0" applyFont="1" applyFill="1" applyBorder="1" applyAlignment="1">
      <alignment horizontal="center" vertical="top" wrapText="1"/>
    </xf>
    <xf numFmtId="0" fontId="10" fillId="4" borderId="5" xfId="0" applyFont="1" applyFill="1" applyBorder="1" applyAlignment="1">
      <alignment horizontal="center" vertical="top" wrapText="1"/>
    </xf>
    <xf numFmtId="3" fontId="12" fillId="3" borderId="23" xfId="0" applyNumberFormat="1" applyFont="1" applyFill="1" applyBorder="1" applyAlignment="1">
      <alignment vertical="center" wrapText="1"/>
    </xf>
    <xf numFmtId="3" fontId="12" fillId="3" borderId="24" xfId="0" applyNumberFormat="1" applyFont="1" applyFill="1" applyBorder="1" applyAlignment="1">
      <alignment vertical="center" wrapText="1"/>
    </xf>
    <xf numFmtId="9" fontId="12" fillId="3" borderId="23" xfId="0" applyNumberFormat="1" applyFont="1" applyFill="1" applyBorder="1" applyAlignment="1">
      <alignment vertical="center" wrapText="1"/>
    </xf>
    <xf numFmtId="9" fontId="12" fillId="3" borderId="24" xfId="0" applyNumberFormat="1" applyFont="1" applyFill="1" applyBorder="1" applyAlignment="1">
      <alignment vertical="center" wrapText="1"/>
    </xf>
    <xf numFmtId="0" fontId="8" fillId="2" borderId="5" xfId="0" applyFont="1" applyFill="1" applyBorder="1" applyAlignment="1">
      <alignment horizontal="left" vertical="top" wrapText="1"/>
    </xf>
    <xf numFmtId="3" fontId="8" fillId="2" borderId="5" xfId="0" applyNumberFormat="1" applyFont="1" applyFill="1" applyBorder="1" applyAlignment="1">
      <alignment vertical="top" wrapText="1"/>
    </xf>
    <xf numFmtId="3" fontId="8" fillId="2" borderId="15" xfId="0" applyNumberFormat="1" applyFont="1" applyFill="1" applyBorder="1" applyAlignment="1">
      <alignment vertical="top" wrapText="1"/>
    </xf>
    <xf numFmtId="0" fontId="9" fillId="2" borderId="5" xfId="0" applyFont="1" applyFill="1" applyBorder="1" applyAlignment="1">
      <alignment vertical="top" wrapText="1"/>
    </xf>
    <xf numFmtId="3" fontId="9" fillId="3" borderId="5" xfId="0" applyNumberFormat="1" applyFont="1" applyFill="1" applyBorder="1" applyAlignment="1">
      <alignment vertical="top" wrapText="1"/>
    </xf>
    <xf numFmtId="3" fontId="9" fillId="3" borderId="15" xfId="0" applyNumberFormat="1" applyFont="1" applyFill="1" applyBorder="1" applyAlignment="1">
      <alignment vertical="top" wrapText="1"/>
    </xf>
    <xf numFmtId="9" fontId="9" fillId="3" borderId="5" xfId="0" applyNumberFormat="1" applyFont="1" applyFill="1" applyBorder="1" applyAlignment="1">
      <alignment vertical="top" wrapText="1"/>
    </xf>
    <xf numFmtId="0" fontId="14" fillId="2" borderId="5" xfId="0" applyFont="1" applyFill="1" applyBorder="1" applyAlignment="1">
      <alignment vertical="top" wrapText="1"/>
    </xf>
    <xf numFmtId="3" fontId="14" fillId="3" borderId="5" xfId="0" applyNumberFormat="1" applyFont="1" applyFill="1" applyBorder="1" applyAlignment="1">
      <alignment vertical="top" wrapText="1"/>
    </xf>
    <xf numFmtId="3" fontId="14" fillId="3" borderId="15" xfId="0" applyNumberFormat="1" applyFont="1" applyFill="1" applyBorder="1" applyAlignment="1">
      <alignment vertical="top" wrapText="1"/>
    </xf>
    <xf numFmtId="9" fontId="14" fillId="3" borderId="5" xfId="0" applyNumberFormat="1" applyFont="1" applyFill="1" applyBorder="1" applyAlignment="1">
      <alignment vertical="top" wrapText="1"/>
    </xf>
    <xf numFmtId="9" fontId="9" fillId="2" borderId="5" xfId="0" applyNumberFormat="1" applyFont="1" applyFill="1" applyBorder="1" applyAlignment="1">
      <alignment horizontal="left" vertical="top" wrapText="1"/>
    </xf>
    <xf numFmtId="0" fontId="9" fillId="2" borderId="5" xfId="0" applyFont="1" applyFill="1" applyBorder="1" applyAlignment="1">
      <alignment horizontal="right" vertical="top" wrapText="1"/>
    </xf>
    <xf numFmtId="165" fontId="9" fillId="3" borderId="5" xfId="0" applyNumberFormat="1" applyFont="1" applyFill="1" applyBorder="1" applyAlignment="1">
      <alignment horizontal="right" vertical="top" wrapText="1"/>
    </xf>
    <xf numFmtId="0" fontId="13" fillId="2" borderId="5" xfId="0" applyFont="1" applyFill="1" applyBorder="1" applyAlignment="1">
      <alignment horizontal="center" vertical="center" wrapText="1"/>
    </xf>
    <xf numFmtId="0" fontId="8" fillId="2" borderId="33" xfId="0" applyFont="1" applyFill="1" applyBorder="1" applyAlignment="1">
      <alignment horizontal="left" vertical="top" wrapText="1"/>
    </xf>
    <xf numFmtId="9" fontId="9" fillId="2" borderId="33" xfId="0" applyNumberFormat="1" applyFont="1" applyFill="1" applyBorder="1" applyAlignment="1">
      <alignment horizontal="left" vertical="top" wrapText="1"/>
    </xf>
    <xf numFmtId="0" fontId="9" fillId="2" borderId="33" xfId="0" applyFont="1" applyFill="1" applyBorder="1" applyAlignment="1">
      <alignment horizontal="right" vertical="top" wrapText="1"/>
    </xf>
    <xf numFmtId="165" fontId="9" fillId="3" borderId="33" xfId="0" applyNumberFormat="1" applyFont="1" applyFill="1" applyBorder="1" applyAlignment="1">
      <alignment horizontal="right" vertical="top" wrapText="1"/>
    </xf>
    <xf numFmtId="0" fontId="9" fillId="4" borderId="4" xfId="0" applyFont="1" applyFill="1" applyBorder="1" applyAlignment="1">
      <alignment horizontal="center" vertical="top" wrapText="1"/>
    </xf>
    <xf numFmtId="9" fontId="8" fillId="2" borderId="5" xfId="0" applyNumberFormat="1" applyFont="1" applyFill="1" applyBorder="1" applyAlignment="1">
      <alignment vertical="top" wrapText="1"/>
    </xf>
    <xf numFmtId="9" fontId="9" fillId="2" borderId="5" xfId="0" applyNumberFormat="1" applyFont="1" applyFill="1" applyBorder="1" applyAlignment="1">
      <alignment horizontal="right" vertical="top" wrapText="1"/>
    </xf>
    <xf numFmtId="3" fontId="9" fillId="5" borderId="5" xfId="0" applyNumberFormat="1" applyFont="1" applyFill="1" applyBorder="1" applyAlignment="1">
      <alignment horizontal="right" vertical="top" wrapText="1"/>
    </xf>
    <xf numFmtId="0" fontId="14" fillId="2" borderId="14" xfId="0" applyFont="1" applyFill="1" applyBorder="1" applyAlignment="1">
      <alignment horizontal="left" vertical="top" wrapText="1"/>
    </xf>
    <xf numFmtId="3" fontId="14" fillId="3" borderId="5" xfId="0" applyNumberFormat="1" applyFont="1" applyFill="1" applyBorder="1" applyAlignment="1">
      <alignment horizontal="right" vertical="top" wrapText="1"/>
    </xf>
    <xf numFmtId="3" fontId="14" fillId="3" borderId="15" xfId="0" applyNumberFormat="1" applyFont="1" applyFill="1" applyBorder="1" applyAlignment="1">
      <alignment horizontal="right" vertical="top" wrapText="1"/>
    </xf>
    <xf numFmtId="0" fontId="20" fillId="2" borderId="5" xfId="0" applyFont="1" applyFill="1" applyBorder="1" applyAlignment="1">
      <alignment horizontal="center" vertical="center" wrapText="1"/>
    </xf>
    <xf numFmtId="0" fontId="14" fillId="2" borderId="5" xfId="0" applyFont="1" applyFill="1" applyBorder="1" applyAlignment="1">
      <alignment horizontal="right" vertical="top" wrapText="1"/>
    </xf>
    <xf numFmtId="166" fontId="8" fillId="2" borderId="5" xfId="0" applyNumberFormat="1" applyFont="1" applyFill="1" applyBorder="1" applyAlignment="1">
      <alignment horizontal="right" vertical="top" wrapText="1"/>
    </xf>
    <xf numFmtId="167" fontId="9" fillId="3" borderId="5" xfId="0" applyNumberFormat="1" applyFont="1" applyFill="1" applyBorder="1" applyAlignment="1">
      <alignment horizontal="right" vertical="top" wrapText="1"/>
    </xf>
    <xf numFmtId="167" fontId="9" fillId="3" borderId="15" xfId="0" applyNumberFormat="1" applyFont="1" applyFill="1" applyBorder="1" applyAlignment="1">
      <alignment horizontal="right" vertical="top" wrapText="1"/>
    </xf>
    <xf numFmtId="167" fontId="14" fillId="3" borderId="5" xfId="0" applyNumberFormat="1" applyFont="1" applyFill="1" applyBorder="1" applyAlignment="1">
      <alignment horizontal="right" vertical="center" wrapText="1"/>
    </xf>
    <xf numFmtId="167" fontId="14" fillId="3" borderId="15" xfId="0" applyNumberFormat="1" applyFont="1" applyFill="1" applyBorder="1" applyAlignment="1">
      <alignment horizontal="right" vertical="center" wrapText="1"/>
    </xf>
    <xf numFmtId="0" fontId="4" fillId="2" borderId="3" xfId="0" applyFont="1" applyFill="1" applyBorder="1" applyAlignment="1">
      <alignment vertical="top" wrapText="1"/>
    </xf>
    <xf numFmtId="0" fontId="22" fillId="2" borderId="4" xfId="0" applyFont="1" applyFill="1" applyBorder="1" applyAlignment="1">
      <alignment horizontal="left" vertical="top" wrapText="1"/>
    </xf>
    <xf numFmtId="0" fontId="22" fillId="2" borderId="4" xfId="0" applyFont="1" applyFill="1" applyBorder="1" applyAlignment="1">
      <alignment vertical="top" wrapText="1"/>
    </xf>
    <xf numFmtId="0" fontId="23" fillId="2" borderId="4" xfId="0" applyFont="1" applyFill="1" applyBorder="1" applyAlignment="1">
      <alignment vertical="top" wrapText="1"/>
    </xf>
    <xf numFmtId="0" fontId="4" fillId="2" borderId="4" xfId="0" applyFont="1" applyFill="1" applyBorder="1" applyAlignment="1">
      <alignment horizontal="left" vertical="top" wrapText="1"/>
    </xf>
    <xf numFmtId="0" fontId="26" fillId="2" borderId="41" xfId="0" applyFont="1" applyFill="1" applyBorder="1" applyAlignment="1">
      <alignment horizontal="left" wrapText="1"/>
    </xf>
    <xf numFmtId="0" fontId="9" fillId="2" borderId="41" xfId="0" applyFont="1" applyFill="1" applyBorder="1" applyAlignment="1">
      <alignment vertical="top"/>
    </xf>
    <xf numFmtId="0" fontId="9" fillId="2" borderId="4" xfId="0" applyFont="1" applyFill="1" applyBorder="1" applyAlignment="1">
      <alignment vertical="top"/>
    </xf>
    <xf numFmtId="2" fontId="5" fillId="2" borderId="5" xfId="0" applyNumberFormat="1" applyFont="1" applyFill="1" applyBorder="1" applyAlignment="1">
      <alignment horizontal="left" vertical="center" wrapText="1"/>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3" fontId="12" fillId="3" borderId="5" xfId="0" applyNumberFormat="1" applyFont="1" applyFill="1" applyBorder="1" applyAlignment="1">
      <alignment horizontal="right" vertical="center" wrapText="1"/>
    </xf>
    <xf numFmtId="0" fontId="9" fillId="2" borderId="3" xfId="0" applyFont="1" applyFill="1" applyBorder="1" applyAlignment="1">
      <alignment vertical="top"/>
    </xf>
    <xf numFmtId="3" fontId="12" fillId="3" borderId="5" xfId="0" applyNumberFormat="1" applyFont="1" applyFill="1" applyBorder="1" applyAlignment="1">
      <alignment vertical="center" wrapText="1"/>
    </xf>
    <xf numFmtId="9" fontId="12" fillId="3" borderId="5" xfId="0" applyNumberFormat="1" applyFont="1" applyFill="1" applyBorder="1" applyAlignment="1">
      <alignment horizontal="right" vertical="center" wrapText="1"/>
    </xf>
    <xf numFmtId="9" fontId="12" fillId="3" borderId="5" xfId="0" applyNumberFormat="1" applyFont="1" applyFill="1" applyBorder="1" applyAlignment="1">
      <alignment vertical="center" wrapText="1"/>
    </xf>
    <xf numFmtId="0" fontId="12" fillId="2" borderId="5" xfId="0" applyFont="1" applyFill="1" applyBorder="1" applyAlignment="1">
      <alignment vertical="top" wrapText="1"/>
    </xf>
    <xf numFmtId="0" fontId="9" fillId="4" borderId="5" xfId="0" applyFont="1" applyFill="1" applyBorder="1" applyAlignment="1">
      <alignment horizontal="center" vertical="top" wrapText="1"/>
    </xf>
    <xf numFmtId="167" fontId="14" fillId="3" borderId="5" xfId="0" applyNumberFormat="1" applyFont="1" applyFill="1" applyBorder="1" applyAlignment="1">
      <alignment horizontal="right" vertical="top" wrapText="1"/>
    </xf>
    <xf numFmtId="0" fontId="19" fillId="2" borderId="14" xfId="0" applyFont="1" applyFill="1" applyBorder="1" applyAlignment="1">
      <alignment horizontal="left" vertical="center" wrapText="1"/>
    </xf>
    <xf numFmtId="0" fontId="21" fillId="2" borderId="14" xfId="0" applyFont="1" applyFill="1" applyBorder="1" applyAlignment="1">
      <alignment horizontal="left" vertical="top" wrapText="1"/>
    </xf>
    <xf numFmtId="0" fontId="15" fillId="2" borderId="5" xfId="0" applyFont="1" applyFill="1" applyBorder="1" applyAlignment="1">
      <alignment vertical="top" wrapText="1"/>
    </xf>
    <xf numFmtId="0" fontId="3" fillId="2" borderId="0" xfId="0" applyFont="1" applyFill="1" applyAlignment="1">
      <alignment horizontal="left"/>
    </xf>
    <xf numFmtId="2" fontId="27" fillId="2" borderId="5" xfId="0" applyNumberFormat="1" applyFont="1" applyFill="1" applyBorder="1" applyAlignment="1">
      <alignment vertical="center" wrapText="1"/>
    </xf>
    <xf numFmtId="1" fontId="27" fillId="2" borderId="5" xfId="0" applyNumberFormat="1" applyFont="1" applyFill="1" applyBorder="1" applyAlignment="1">
      <alignment horizontal="center" vertical="center" wrapText="1"/>
    </xf>
    <xf numFmtId="2" fontId="27" fillId="2" borderId="5"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3" fontId="9" fillId="6" borderId="5" xfId="0" applyNumberFormat="1" applyFont="1" applyFill="1" applyBorder="1" applyAlignment="1">
      <alignment horizontal="right" vertical="center" wrapText="1"/>
    </xf>
    <xf numFmtId="0" fontId="9" fillId="6" borderId="5" xfId="0" applyFont="1" applyFill="1" applyBorder="1" applyAlignment="1">
      <alignment horizontal="center" vertical="center" wrapText="1"/>
    </xf>
    <xf numFmtId="0" fontId="27" fillId="6" borderId="5" xfId="0" applyFont="1" applyFill="1" applyBorder="1" applyAlignment="1">
      <alignment horizontal="left" vertical="center" wrapText="1"/>
    </xf>
    <xf numFmtId="167" fontId="9" fillId="6" borderId="5" xfId="0" applyNumberFormat="1" applyFont="1" applyFill="1" applyBorder="1" applyAlignment="1">
      <alignment horizontal="right" vertical="center" wrapText="1"/>
    </xf>
    <xf numFmtId="0" fontId="9" fillId="7" borderId="5" xfId="0" applyFont="1" applyFill="1" applyBorder="1" applyAlignment="1">
      <alignment horizontal="left" vertical="center" wrapText="1"/>
    </xf>
    <xf numFmtId="165" fontId="9" fillId="7" borderId="5" xfId="0" applyNumberFormat="1" applyFont="1" applyFill="1" applyBorder="1" applyAlignment="1">
      <alignment horizontal="right" vertical="center" wrapText="1"/>
    </xf>
    <xf numFmtId="0" fontId="9" fillId="7" borderId="5" xfId="0" applyFont="1" applyFill="1" applyBorder="1" applyAlignment="1">
      <alignment horizontal="center" vertical="center" wrapText="1"/>
    </xf>
    <xf numFmtId="0" fontId="27" fillId="7" borderId="5" xfId="0" applyFont="1" applyFill="1" applyBorder="1" applyAlignment="1">
      <alignment horizontal="left" vertical="center" wrapText="1"/>
    </xf>
    <xf numFmtId="167" fontId="9" fillId="7" borderId="5" xfId="0" applyNumberFormat="1" applyFont="1" applyFill="1" applyBorder="1" applyAlignment="1">
      <alignment horizontal="right" vertical="center" wrapText="1"/>
    </xf>
    <xf numFmtId="0" fontId="28" fillId="8" borderId="5" xfId="0" applyFont="1" applyFill="1" applyBorder="1" applyAlignment="1">
      <alignment horizontal="center" vertical="center" wrapText="1"/>
    </xf>
    <xf numFmtId="0" fontId="29" fillId="0" borderId="5" xfId="0" applyFont="1" applyBorder="1" applyAlignment="1">
      <alignment vertical="center" wrapText="1"/>
    </xf>
    <xf numFmtId="0" fontId="29" fillId="9" borderId="5" xfId="0" quotePrefix="1" applyFont="1" applyFill="1" applyBorder="1" applyAlignment="1">
      <alignment horizontal="right" wrapText="1"/>
    </xf>
    <xf numFmtId="9" fontId="30" fillId="10" borderId="5" xfId="0" applyNumberFormat="1" applyFont="1" applyFill="1" applyBorder="1" applyAlignment="1">
      <alignment horizontal="right" vertical="center" wrapText="1"/>
    </xf>
    <xf numFmtId="3" fontId="29" fillId="0" borderId="5" xfId="0" applyNumberFormat="1" applyFont="1" applyBorder="1" applyAlignment="1">
      <alignment horizontal="right" wrapText="1"/>
    </xf>
    <xf numFmtId="3" fontId="29" fillId="11" borderId="5" xfId="0" applyNumberFormat="1" applyFont="1" applyFill="1" applyBorder="1" applyAlignment="1">
      <alignment horizontal="right" wrapText="1"/>
    </xf>
    <xf numFmtId="43" fontId="30" fillId="10" borderId="5" xfId="0" applyNumberFormat="1" applyFont="1" applyFill="1" applyBorder="1" applyAlignment="1">
      <alignment horizontal="right" vertical="center" wrapText="1"/>
    </xf>
    <xf numFmtId="0" fontId="22" fillId="0" borderId="0" xfId="0" applyFont="1" applyAlignment="1">
      <alignment wrapText="1"/>
    </xf>
    <xf numFmtId="164" fontId="30" fillId="10" borderId="5" xfId="0" applyNumberFormat="1" applyFont="1" applyFill="1" applyBorder="1" applyAlignment="1">
      <alignment horizontal="right" vertical="center" wrapText="1"/>
    </xf>
    <xf numFmtId="3" fontId="22" fillId="0" borderId="0" xfId="0" applyNumberFormat="1" applyFont="1" applyAlignment="1">
      <alignment vertical="top"/>
    </xf>
    <xf numFmtId="0" fontId="29" fillId="9" borderId="4" xfId="0" quotePrefix="1" applyFont="1" applyFill="1" applyBorder="1" applyAlignment="1">
      <alignment horizontal="right" wrapText="1"/>
    </xf>
    <xf numFmtId="9" fontId="30" fillId="10" borderId="5" xfId="0" applyNumberFormat="1" applyFont="1" applyFill="1" applyBorder="1" applyAlignment="1">
      <alignment horizontal="center" vertical="center" wrapText="1"/>
    </xf>
    <xf numFmtId="165" fontId="30" fillId="11" borderId="5" xfId="0" applyNumberFormat="1" applyFont="1" applyFill="1" applyBorder="1" applyAlignment="1">
      <alignment horizontal="right" wrapText="1"/>
    </xf>
    <xf numFmtId="0" fontId="29" fillId="9" borderId="5" xfId="0" applyFont="1" applyFill="1" applyBorder="1" applyAlignment="1">
      <alignment horizontal="right" vertical="center" wrapText="1"/>
    </xf>
    <xf numFmtId="165" fontId="29" fillId="11" borderId="5" xfId="0" applyNumberFormat="1" applyFont="1" applyFill="1" applyBorder="1" applyAlignment="1">
      <alignment horizontal="right" wrapText="1"/>
    </xf>
    <xf numFmtId="9" fontId="30" fillId="10" borderId="43" xfId="0" applyNumberFormat="1" applyFont="1" applyFill="1" applyBorder="1" applyAlignment="1">
      <alignment horizontal="right" vertical="center" wrapText="1"/>
    </xf>
    <xf numFmtId="0" fontId="29" fillId="9" borderId="5" xfId="0" applyFont="1" applyFill="1" applyBorder="1" applyAlignment="1">
      <alignment wrapText="1"/>
    </xf>
    <xf numFmtId="9" fontId="30" fillId="10" borderId="5" xfId="0" applyNumberFormat="1" applyFont="1" applyFill="1" applyBorder="1" applyAlignment="1">
      <alignment wrapText="1"/>
    </xf>
    <xf numFmtId="3" fontId="30" fillId="11" borderId="5" xfId="0" applyNumberFormat="1" applyFont="1" applyFill="1" applyBorder="1" applyAlignment="1">
      <alignment horizontal="right" wrapText="1"/>
    </xf>
    <xf numFmtId="0" fontId="7" fillId="9" borderId="5" xfId="0" applyFont="1" applyFill="1" applyBorder="1" applyAlignment="1">
      <alignment wrapText="1"/>
    </xf>
    <xf numFmtId="0" fontId="29" fillId="9" borderId="5" xfId="0" quotePrefix="1" applyFont="1" applyFill="1" applyBorder="1" applyAlignment="1">
      <alignment horizontal="right" vertical="center" wrapText="1"/>
    </xf>
    <xf numFmtId="0" fontId="31" fillId="10" borderId="5" xfId="0" applyFont="1" applyFill="1" applyBorder="1" applyAlignment="1">
      <alignment horizontal="center" vertical="center" wrapText="1"/>
    </xf>
    <xf numFmtId="0" fontId="7" fillId="9" borderId="5" xfId="0" quotePrefix="1" applyFont="1" applyFill="1" applyBorder="1" applyAlignment="1">
      <alignment horizontal="right" vertical="center" wrapText="1"/>
    </xf>
    <xf numFmtId="0" fontId="30" fillId="12" borderId="5" xfId="0" applyFont="1" applyFill="1" applyBorder="1" applyAlignment="1">
      <alignment vertical="center" wrapText="1"/>
    </xf>
    <xf numFmtId="3" fontId="30" fillId="12" borderId="5" xfId="0" applyNumberFormat="1" applyFont="1" applyFill="1" applyBorder="1" applyAlignment="1">
      <alignment horizontal="right" wrapText="1"/>
    </xf>
    <xf numFmtId="0" fontId="11" fillId="4" borderId="5" xfId="1" applyFont="1" applyFill="1" applyBorder="1" applyAlignment="1">
      <alignment horizontal="center" vertical="top" wrapText="1"/>
    </xf>
    <xf numFmtId="0" fontId="10" fillId="4" borderId="5" xfId="1" applyFont="1" applyFill="1" applyBorder="1" applyAlignment="1">
      <alignment horizontal="center" vertical="top" wrapText="1"/>
    </xf>
    <xf numFmtId="0" fontId="8" fillId="2" borderId="5" xfId="1" applyFont="1" applyFill="1" applyBorder="1" applyAlignment="1">
      <alignment horizontal="left" vertical="top" wrapText="1"/>
    </xf>
    <xf numFmtId="0" fontId="9" fillId="2" borderId="5" xfId="1" applyFont="1" applyFill="1" applyBorder="1" applyAlignment="1">
      <alignment vertical="top" wrapText="1"/>
    </xf>
    <xf numFmtId="0" fontId="13" fillId="2" borderId="5" xfId="1" applyFont="1" applyFill="1" applyBorder="1" applyAlignment="1">
      <alignment horizontal="center" vertical="center" wrapText="1"/>
    </xf>
    <xf numFmtId="9" fontId="12" fillId="2" borderId="5" xfId="1" applyNumberFormat="1" applyFont="1" applyFill="1" applyBorder="1" applyAlignment="1">
      <alignment vertical="top" wrapText="1"/>
    </xf>
    <xf numFmtId="0" fontId="12" fillId="2" borderId="5" xfId="1" applyFont="1" applyFill="1" applyBorder="1" applyAlignment="1">
      <alignment vertical="top" wrapText="1"/>
    </xf>
    <xf numFmtId="165" fontId="9" fillId="3" borderId="5" xfId="1" applyNumberFormat="1" applyFont="1" applyFill="1" applyBorder="1" applyAlignment="1">
      <alignment horizontal="right" vertical="top" wrapText="1"/>
    </xf>
    <xf numFmtId="3" fontId="9" fillId="3" borderId="5" xfId="1" applyNumberFormat="1" applyFont="1" applyFill="1" applyBorder="1" applyAlignment="1">
      <alignment horizontal="right" vertical="top" wrapText="1"/>
    </xf>
    <xf numFmtId="0" fontId="21" fillId="2" borderId="5" xfId="1" applyFont="1" applyFill="1" applyBorder="1" applyAlignment="1">
      <alignment horizontal="left" vertical="center" wrapText="1"/>
    </xf>
    <xf numFmtId="0" fontId="9" fillId="4" borderId="5" xfId="1" applyFont="1" applyFill="1" applyBorder="1" applyAlignment="1">
      <alignment horizontal="center" vertical="top" wrapText="1"/>
    </xf>
    <xf numFmtId="9" fontId="8" fillId="2" borderId="5" xfId="1" applyNumberFormat="1" applyFont="1" applyFill="1" applyBorder="1" applyAlignment="1">
      <alignment vertical="top" wrapText="1"/>
    </xf>
    <xf numFmtId="9" fontId="9" fillId="2" borderId="5" xfId="1" applyNumberFormat="1" applyFont="1" applyFill="1" applyBorder="1" applyAlignment="1">
      <alignment horizontal="right" vertical="top" wrapText="1"/>
    </xf>
    <xf numFmtId="3" fontId="9" fillId="5" borderId="5" xfId="1" applyNumberFormat="1" applyFont="1" applyFill="1" applyBorder="1" applyAlignment="1">
      <alignment horizontal="right" vertical="top" wrapText="1"/>
    </xf>
    <xf numFmtId="3" fontId="14" fillId="3" borderId="5" xfId="1" applyNumberFormat="1" applyFont="1" applyFill="1" applyBorder="1" applyAlignment="1">
      <alignment horizontal="right" vertical="top" wrapText="1"/>
    </xf>
    <xf numFmtId="0" fontId="20" fillId="2" borderId="5" xfId="1" applyFont="1" applyFill="1" applyBorder="1" applyAlignment="1">
      <alignment horizontal="center" vertical="center" wrapText="1"/>
    </xf>
    <xf numFmtId="0" fontId="14" fillId="2" borderId="5" xfId="1" applyFont="1" applyFill="1" applyBorder="1" applyAlignment="1">
      <alignment horizontal="right" vertical="top" wrapText="1"/>
    </xf>
    <xf numFmtId="166" fontId="8" fillId="2" borderId="5" xfId="1" applyNumberFormat="1" applyFont="1" applyFill="1" applyBorder="1" applyAlignment="1">
      <alignment horizontal="right" vertical="top" wrapText="1"/>
    </xf>
    <xf numFmtId="167" fontId="9" fillId="3" borderId="5" xfId="1" applyNumberFormat="1" applyFont="1" applyFill="1" applyBorder="1" applyAlignment="1">
      <alignment horizontal="right" vertical="top" wrapText="1"/>
    </xf>
    <xf numFmtId="0" fontId="10" fillId="2" borderId="5" xfId="1" applyFont="1" applyFill="1" applyBorder="1" applyAlignment="1">
      <alignment vertical="top" wrapText="1"/>
    </xf>
    <xf numFmtId="167" fontId="14" fillId="3" borderId="5" xfId="1" applyNumberFormat="1" applyFont="1" applyFill="1" applyBorder="1" applyAlignment="1">
      <alignment horizontal="right" vertical="center" wrapText="1"/>
    </xf>
    <xf numFmtId="0" fontId="21" fillId="2" borderId="5" xfId="1" applyFont="1" applyFill="1" applyBorder="1" applyAlignment="1">
      <alignment vertical="top" wrapText="1"/>
    </xf>
    <xf numFmtId="0" fontId="9" fillId="4" borderId="41" xfId="1" applyFont="1" applyFill="1" applyAlignment="1">
      <alignment horizontal="center" vertical="top" wrapText="1"/>
    </xf>
    <xf numFmtId="0" fontId="0" fillId="14" borderId="0" xfId="0" applyFill="1"/>
    <xf numFmtId="0" fontId="8" fillId="14" borderId="9" xfId="0" applyFont="1" applyFill="1" applyBorder="1" applyAlignment="1">
      <alignment vertical="top" wrapText="1"/>
    </xf>
    <xf numFmtId="9" fontId="9" fillId="14" borderId="9" xfId="0" applyNumberFormat="1" applyFont="1" applyFill="1" applyBorder="1" applyAlignment="1">
      <alignment horizontal="right" vertical="top" wrapText="1"/>
    </xf>
    <xf numFmtId="3" fontId="9" fillId="14" borderId="9" xfId="0" applyNumberFormat="1" applyFont="1" applyFill="1" applyBorder="1" applyAlignment="1">
      <alignment horizontal="right" vertical="top" wrapText="1"/>
    </xf>
    <xf numFmtId="0" fontId="9" fillId="14" borderId="5" xfId="0" applyFont="1" applyFill="1" applyBorder="1" applyAlignment="1">
      <alignment vertical="top" wrapText="1"/>
    </xf>
    <xf numFmtId="9" fontId="9" fillId="14" borderId="5" xfId="0" applyNumberFormat="1" applyFont="1" applyFill="1" applyBorder="1" applyAlignment="1">
      <alignment horizontal="right" vertical="top" wrapText="1"/>
    </xf>
    <xf numFmtId="164" fontId="9" fillId="14" borderId="5" xfId="0" applyNumberFormat="1" applyFont="1" applyFill="1" applyBorder="1" applyAlignment="1">
      <alignment horizontal="right" vertical="top" wrapText="1"/>
    </xf>
    <xf numFmtId="9" fontId="12" fillId="14" borderId="23" xfId="0" applyNumberFormat="1" applyFont="1" applyFill="1" applyBorder="1" applyAlignment="1">
      <alignment vertical="center" wrapText="1"/>
    </xf>
    <xf numFmtId="0" fontId="15" fillId="14" borderId="14" xfId="0" applyFont="1" applyFill="1" applyBorder="1" applyAlignment="1">
      <alignment vertical="top" wrapText="1"/>
    </xf>
    <xf numFmtId="0" fontId="8" fillId="14" borderId="5" xfId="0" applyFont="1" applyFill="1" applyBorder="1" applyAlignment="1">
      <alignment horizontal="left" vertical="top" wrapText="1"/>
    </xf>
    <xf numFmtId="0" fontId="9" fillId="14" borderId="33" xfId="0" applyFont="1" applyFill="1" applyBorder="1" applyAlignment="1">
      <alignment vertical="top" wrapText="1"/>
    </xf>
    <xf numFmtId="0" fontId="13" fillId="14" borderId="5" xfId="0" applyFont="1" applyFill="1" applyBorder="1" applyAlignment="1">
      <alignment horizontal="center" vertical="center" wrapText="1"/>
    </xf>
    <xf numFmtId="0" fontId="15" fillId="14" borderId="5" xfId="0" applyFont="1" applyFill="1" applyBorder="1" applyAlignment="1">
      <alignment vertical="top" wrapText="1"/>
    </xf>
    <xf numFmtId="3" fontId="9" fillId="14" borderId="5" xfId="0" applyNumberFormat="1" applyFont="1" applyFill="1" applyBorder="1" applyAlignment="1">
      <alignment vertical="top" wrapText="1"/>
    </xf>
    <xf numFmtId="3" fontId="8" fillId="14" borderId="5" xfId="0" applyNumberFormat="1" applyFont="1" applyFill="1" applyBorder="1" applyAlignment="1">
      <alignment vertical="top" wrapText="1"/>
    </xf>
    <xf numFmtId="3" fontId="8" fillId="14" borderId="6" xfId="0" applyNumberFormat="1" applyFont="1" applyFill="1" applyBorder="1" applyAlignment="1">
      <alignment vertical="top" wrapText="1"/>
    </xf>
    <xf numFmtId="0" fontId="19" fillId="14" borderId="14" xfId="0" applyFont="1" applyFill="1" applyBorder="1" applyAlignment="1">
      <alignment horizontal="left" vertical="center" wrapText="1"/>
    </xf>
    <xf numFmtId="0" fontId="15" fillId="14" borderId="14" xfId="0" applyFont="1" applyFill="1" applyBorder="1" applyAlignment="1">
      <alignment horizontal="left" vertical="top" wrapText="1"/>
    </xf>
    <xf numFmtId="0" fontId="21" fillId="14" borderId="5" xfId="0" applyFont="1" applyFill="1" applyBorder="1" applyAlignment="1">
      <alignment vertical="top" wrapText="1"/>
    </xf>
    <xf numFmtId="0" fontId="10" fillId="14" borderId="5" xfId="0" applyFont="1" applyFill="1" applyBorder="1" applyAlignment="1">
      <alignment vertical="top" wrapText="1"/>
    </xf>
    <xf numFmtId="0" fontId="19" fillId="14" borderId="5" xfId="0" applyFont="1" applyFill="1" applyBorder="1" applyAlignment="1">
      <alignment horizontal="left" vertical="top" wrapText="1"/>
    </xf>
    <xf numFmtId="0" fontId="8" fillId="14" borderId="5" xfId="0" applyFont="1" applyFill="1" applyBorder="1" applyAlignment="1">
      <alignment vertical="top" wrapText="1"/>
    </xf>
    <xf numFmtId="0" fontId="12" fillId="14" borderId="5" xfId="0" applyFont="1" applyFill="1" applyBorder="1" applyAlignment="1">
      <alignment vertical="top" wrapText="1"/>
    </xf>
    <xf numFmtId="9" fontId="12" fillId="14" borderId="5" xfId="0" applyNumberFormat="1" applyFont="1" applyFill="1" applyBorder="1" applyAlignment="1">
      <alignment horizontal="right" vertical="center" wrapText="1"/>
    </xf>
    <xf numFmtId="3" fontId="12" fillId="14" borderId="5" xfId="0" applyNumberFormat="1" applyFont="1" applyFill="1" applyBorder="1" applyAlignment="1">
      <alignment horizontal="right" vertical="center" wrapText="1"/>
    </xf>
    <xf numFmtId="0" fontId="12" fillId="14" borderId="5" xfId="0" applyFont="1" applyFill="1" applyBorder="1" applyAlignment="1">
      <alignment horizontal="right" vertical="center" wrapText="1"/>
    </xf>
    <xf numFmtId="9" fontId="12" fillId="14" borderId="5" xfId="0" applyNumberFormat="1" applyFont="1" applyFill="1" applyBorder="1" applyAlignment="1">
      <alignment vertical="center" wrapText="1"/>
    </xf>
    <xf numFmtId="3" fontId="12" fillId="14" borderId="5" xfId="0" applyNumberFormat="1" applyFont="1" applyFill="1" applyBorder="1" applyAlignment="1">
      <alignment vertical="center" wrapText="1"/>
    </xf>
    <xf numFmtId="0" fontId="9" fillId="14" borderId="5" xfId="0" applyFont="1" applyFill="1" applyBorder="1" applyAlignment="1">
      <alignment horizontal="center" vertical="center" wrapText="1"/>
    </xf>
    <xf numFmtId="3" fontId="8" fillId="14" borderId="5" xfId="0" applyNumberFormat="1" applyFont="1" applyFill="1" applyBorder="1" applyAlignment="1">
      <alignment vertical="center" wrapText="1"/>
    </xf>
    <xf numFmtId="0" fontId="9" fillId="14" borderId="5" xfId="0" applyFont="1" applyFill="1" applyBorder="1" applyAlignment="1">
      <alignment horizontal="left" vertical="center" wrapText="1"/>
    </xf>
    <xf numFmtId="3" fontId="9" fillId="14" borderId="5" xfId="0" applyNumberFormat="1" applyFont="1" applyFill="1" applyBorder="1" applyAlignment="1">
      <alignment vertical="center" wrapText="1"/>
    </xf>
    <xf numFmtId="3" fontId="27" fillId="14" borderId="5" xfId="0" applyNumberFormat="1" applyFont="1" applyFill="1" applyBorder="1" applyAlignment="1">
      <alignment vertical="center" wrapText="1"/>
    </xf>
    <xf numFmtId="9" fontId="36" fillId="14" borderId="5" xfId="0" applyNumberFormat="1" applyFont="1" applyFill="1" applyBorder="1" applyAlignment="1">
      <alignment horizontal="right" vertical="top" wrapText="1"/>
    </xf>
    <xf numFmtId="3" fontId="36" fillId="3" borderId="5" xfId="0" applyNumberFormat="1" applyFont="1" applyFill="1" applyBorder="1" applyAlignment="1">
      <alignment vertical="top" wrapText="1"/>
    </xf>
    <xf numFmtId="0" fontId="26" fillId="2" borderId="41" xfId="1" applyFont="1" applyFill="1" applyAlignment="1">
      <alignment horizontal="left" wrapText="1"/>
    </xf>
    <xf numFmtId="0" fontId="9" fillId="2" borderId="41" xfId="1" applyFont="1" applyFill="1" applyAlignment="1">
      <alignment vertical="top"/>
    </xf>
    <xf numFmtId="0" fontId="34" fillId="0" borderId="41" xfId="1"/>
    <xf numFmtId="2" fontId="5" fillId="2" borderId="5" xfId="1" applyNumberFormat="1" applyFont="1" applyFill="1" applyBorder="1" applyAlignment="1">
      <alignment horizontal="left" vertical="center" wrapText="1"/>
    </xf>
    <xf numFmtId="1" fontId="6" fillId="2" borderId="5" xfId="1" applyNumberFormat="1" applyFont="1" applyFill="1" applyBorder="1" applyAlignment="1">
      <alignment horizontal="center" vertical="center" wrapText="1"/>
    </xf>
    <xf numFmtId="2" fontId="6" fillId="2" borderId="5" xfId="1" applyNumberFormat="1" applyFont="1" applyFill="1" applyBorder="1" applyAlignment="1">
      <alignment vertical="center" wrapText="1"/>
    </xf>
    <xf numFmtId="0" fontId="9" fillId="2" borderId="41" xfId="1" applyFont="1" applyFill="1" applyAlignment="1">
      <alignment horizontal="left" vertical="top"/>
    </xf>
    <xf numFmtId="0" fontId="12" fillId="0" borderId="5" xfId="1" applyFont="1" applyBorder="1" applyAlignment="1">
      <alignment vertical="top" wrapText="1"/>
    </xf>
    <xf numFmtId="3" fontId="12" fillId="3" borderId="5" xfId="1" applyNumberFormat="1" applyFont="1" applyFill="1" applyBorder="1" applyAlignment="1">
      <alignment horizontal="right" vertical="center" wrapText="1"/>
    </xf>
    <xf numFmtId="3" fontId="12" fillId="3" borderId="5" xfId="1" applyNumberFormat="1" applyFont="1" applyFill="1" applyBorder="1" applyAlignment="1">
      <alignment vertical="center" wrapText="1"/>
    </xf>
    <xf numFmtId="9" fontId="12" fillId="3" borderId="5" xfId="1" applyNumberFormat="1" applyFont="1" applyFill="1" applyBorder="1" applyAlignment="1">
      <alignment horizontal="right" vertical="center" wrapText="1"/>
    </xf>
    <xf numFmtId="9" fontId="12" fillId="3" borderId="5" xfId="1" applyNumberFormat="1" applyFont="1" applyFill="1" applyBorder="1" applyAlignment="1">
      <alignment vertical="center" wrapText="1"/>
    </xf>
    <xf numFmtId="0" fontId="8" fillId="0" borderId="5" xfId="1" applyFont="1" applyBorder="1" applyAlignment="1">
      <alignment horizontal="left" vertical="top" wrapText="1"/>
    </xf>
    <xf numFmtId="9" fontId="9" fillId="3" borderId="5" xfId="1" applyNumberFormat="1" applyFont="1" applyFill="1" applyBorder="1" applyAlignment="1">
      <alignment horizontal="right" vertical="top" wrapText="1"/>
    </xf>
    <xf numFmtId="9" fontId="9" fillId="0" borderId="5" xfId="1" applyNumberFormat="1" applyFont="1" applyBorder="1" applyAlignment="1">
      <alignment horizontal="right" vertical="top" wrapText="1"/>
    </xf>
    <xf numFmtId="3" fontId="9" fillId="3" borderId="5" xfId="1" applyNumberFormat="1" applyFont="1" applyFill="1" applyBorder="1" applyAlignment="1">
      <alignment vertical="top" wrapText="1"/>
    </xf>
    <xf numFmtId="0" fontId="15" fillId="0" borderId="5" xfId="1" applyFont="1" applyBorder="1" applyAlignment="1">
      <alignment vertical="top" wrapText="1"/>
    </xf>
    <xf numFmtId="9" fontId="9" fillId="3" borderId="5" xfId="1" applyNumberFormat="1" applyFont="1" applyFill="1" applyBorder="1" applyAlignment="1">
      <alignment vertical="top" wrapText="1"/>
    </xf>
    <xf numFmtId="0" fontId="14" fillId="2" borderId="5" xfId="1" applyFont="1" applyFill="1" applyBorder="1" applyAlignment="1">
      <alignment vertical="top" wrapText="1"/>
    </xf>
    <xf numFmtId="3" fontId="14" fillId="3" borderId="5" xfId="1" applyNumberFormat="1" applyFont="1" applyFill="1" applyBorder="1" applyAlignment="1">
      <alignment vertical="top" wrapText="1"/>
    </xf>
    <xf numFmtId="9" fontId="14" fillId="3" borderId="5" xfId="1" applyNumberFormat="1" applyFont="1" applyFill="1" applyBorder="1" applyAlignment="1">
      <alignment vertical="top" wrapText="1"/>
    </xf>
    <xf numFmtId="0" fontId="11" fillId="0" borderId="5" xfId="1" applyFont="1" applyBorder="1" applyAlignment="1">
      <alignment horizontal="center" vertical="top" wrapText="1"/>
    </xf>
    <xf numFmtId="0" fontId="10" fillId="0" borderId="5" xfId="1" applyFont="1" applyBorder="1" applyAlignment="1">
      <alignment vertical="top" wrapText="1"/>
    </xf>
    <xf numFmtId="0" fontId="15" fillId="2" borderId="5" xfId="1" applyFont="1" applyFill="1" applyBorder="1" applyAlignment="1">
      <alignment vertical="top" wrapText="1"/>
    </xf>
    <xf numFmtId="0" fontId="23" fillId="2" borderId="41" xfId="1" applyFont="1" applyFill="1" applyAlignment="1">
      <alignment vertical="top" wrapText="1"/>
    </xf>
    <xf numFmtId="0" fontId="24" fillId="2" borderId="41" xfId="1" applyFont="1" applyFill="1" applyAlignment="1">
      <alignment horizontal="left" vertical="top" wrapText="1"/>
    </xf>
    <xf numFmtId="165" fontId="9" fillId="6" borderId="5" xfId="0" applyNumberFormat="1" applyFont="1" applyFill="1" applyBorder="1" applyAlignment="1">
      <alignment horizontal="right" vertical="center" wrapText="1"/>
    </xf>
    <xf numFmtId="0" fontId="36" fillId="2" borderId="14" xfId="0" applyFont="1" applyFill="1" applyBorder="1" applyAlignment="1">
      <alignment horizontal="left" vertical="top" wrapText="1"/>
    </xf>
    <xf numFmtId="0" fontId="36" fillId="2" borderId="5" xfId="0" applyFont="1" applyFill="1" applyBorder="1" applyAlignment="1">
      <alignment vertical="top" wrapText="1"/>
    </xf>
    <xf numFmtId="0" fontId="36" fillId="14" borderId="14" xfId="0" applyFont="1" applyFill="1" applyBorder="1" applyAlignment="1">
      <alignment vertical="top" wrapText="1"/>
    </xf>
    <xf numFmtId="0" fontId="36" fillId="2" borderId="5" xfId="0" applyFont="1" applyFill="1" applyBorder="1" applyAlignment="1">
      <alignment horizontal="left" vertical="top" wrapText="1"/>
    </xf>
    <xf numFmtId="0" fontId="36" fillId="4" borderId="4" xfId="0" applyFont="1" applyFill="1" applyBorder="1" applyAlignment="1">
      <alignment horizontal="center" vertical="top" wrapText="1"/>
    </xf>
    <xf numFmtId="0" fontId="36" fillId="14" borderId="14" xfId="0" applyFont="1" applyFill="1" applyBorder="1" applyAlignment="1">
      <alignment horizontal="left" vertical="top" wrapText="1"/>
    </xf>
    <xf numFmtId="0" fontId="36" fillId="4" borderId="5" xfId="0" applyFont="1" applyFill="1" applyBorder="1" applyAlignment="1">
      <alignment horizontal="center" vertical="top" wrapText="1"/>
    </xf>
    <xf numFmtId="0" fontId="36" fillId="4" borderId="41" xfId="0" applyFont="1" applyFill="1" applyBorder="1" applyAlignment="1">
      <alignment horizontal="center" vertical="top" wrapText="1"/>
    </xf>
    <xf numFmtId="0" fontId="36" fillId="2" borderId="5" xfId="1" applyFont="1" applyFill="1" applyBorder="1" applyAlignment="1">
      <alignment vertical="top" wrapText="1"/>
    </xf>
    <xf numFmtId="0" fontId="36" fillId="4" borderId="5" xfId="1" applyFont="1" applyFill="1" applyBorder="1" applyAlignment="1">
      <alignment horizontal="center" vertical="top" wrapText="1"/>
    </xf>
    <xf numFmtId="0" fontId="8" fillId="2" borderId="6" xfId="0" applyFont="1" applyFill="1" applyBorder="1" applyAlignment="1">
      <alignment horizontal="left" vertical="top" wrapText="1"/>
    </xf>
    <xf numFmtId="0" fontId="2" fillId="14" borderId="8" xfId="0" applyFont="1" applyFill="1" applyBorder="1"/>
    <xf numFmtId="0" fontId="8" fillId="2" borderId="6" xfId="0" applyFont="1" applyFill="1" applyBorder="1" applyAlignment="1">
      <alignment vertical="top" wrapText="1"/>
    </xf>
    <xf numFmtId="0" fontId="14" fillId="2" borderId="6" xfId="0" applyFont="1" applyFill="1" applyBorder="1" applyAlignment="1">
      <alignment horizontal="center" vertical="center" wrapText="1"/>
    </xf>
    <xf numFmtId="0" fontId="2" fillId="14" borderId="7" xfId="0" applyFont="1" applyFill="1" applyBorder="1"/>
    <xf numFmtId="0" fontId="14" fillId="2" borderId="6" xfId="0" applyFont="1" applyFill="1" applyBorder="1" applyAlignment="1">
      <alignment horizontal="left" vertical="top" wrapText="1"/>
    </xf>
    <xf numFmtId="0" fontId="9" fillId="4" borderId="34" xfId="0" applyFont="1" applyFill="1" applyBorder="1" applyAlignment="1">
      <alignment horizontal="center" vertical="top" wrapText="1"/>
    </xf>
    <xf numFmtId="0" fontId="2" fillId="14" borderId="2" xfId="0" applyFont="1" applyFill="1" applyBorder="1"/>
    <xf numFmtId="0" fontId="2" fillId="14" borderId="3" xfId="0" applyFont="1" applyFill="1" applyBorder="1"/>
    <xf numFmtId="0" fontId="14" fillId="2" borderId="31" xfId="0" applyFont="1" applyFill="1" applyBorder="1" applyAlignment="1">
      <alignment horizontal="left" vertical="top" wrapText="1"/>
    </xf>
    <xf numFmtId="0" fontId="14" fillId="2" borderId="14" xfId="0" applyFont="1" applyFill="1" applyBorder="1" applyAlignment="1">
      <alignment horizontal="left" vertical="top" wrapText="1"/>
    </xf>
    <xf numFmtId="0" fontId="2" fillId="14" borderId="9" xfId="0" applyFont="1" applyFill="1" applyBorder="1"/>
    <xf numFmtId="0" fontId="15" fillId="14" borderId="14" xfId="0" applyFont="1" applyFill="1" applyBorder="1" applyAlignment="1">
      <alignment horizontal="left" vertical="top" wrapText="1"/>
    </xf>
    <xf numFmtId="0" fontId="19" fillId="14" borderId="14" xfId="0" applyFont="1" applyFill="1" applyBorder="1" applyAlignment="1">
      <alignment horizontal="left" vertical="center" wrapText="1"/>
    </xf>
    <xf numFmtId="0" fontId="2" fillId="14" borderId="16" xfId="0" applyFont="1" applyFill="1" applyBorder="1"/>
    <xf numFmtId="0" fontId="13" fillId="14" borderId="14" xfId="0" applyFont="1" applyFill="1" applyBorder="1" applyAlignment="1">
      <alignment horizontal="center" vertical="center" wrapText="1"/>
    </xf>
    <xf numFmtId="0" fontId="10" fillId="2" borderId="14" xfId="0" applyFont="1" applyFill="1" applyBorder="1" applyAlignment="1">
      <alignment vertical="top" wrapText="1"/>
    </xf>
    <xf numFmtId="0" fontId="16" fillId="14" borderId="14" xfId="0" applyFont="1" applyFill="1" applyBorder="1" applyAlignment="1">
      <alignment horizontal="center" vertical="center" wrapText="1"/>
    </xf>
    <xf numFmtId="0" fontId="17" fillId="2" borderId="14" xfId="0" applyFont="1" applyFill="1" applyBorder="1" applyAlignment="1">
      <alignment horizontal="left" vertical="top" wrapText="1"/>
    </xf>
    <xf numFmtId="0" fontId="15" fillId="2" borderId="14" xfId="0" applyFont="1" applyFill="1" applyBorder="1" applyAlignment="1">
      <alignment horizontal="left" vertical="top" wrapText="1"/>
    </xf>
    <xf numFmtId="9" fontId="12" fillId="14" borderId="22" xfId="0" applyNumberFormat="1" applyFont="1" applyFill="1" applyBorder="1" applyAlignment="1">
      <alignment horizontal="center" vertical="center" wrapText="1"/>
    </xf>
    <xf numFmtId="0" fontId="2" fillId="14" borderId="27" xfId="0" applyFont="1" applyFill="1" applyBorder="1"/>
    <xf numFmtId="0" fontId="8" fillId="2" borderId="17" xfId="0" applyFont="1" applyFill="1" applyBorder="1" applyAlignment="1">
      <alignment horizontal="left" vertical="top" wrapText="1"/>
    </xf>
    <xf numFmtId="0" fontId="2" fillId="14" borderId="18" xfId="0" applyFont="1" applyFill="1" applyBorder="1"/>
    <xf numFmtId="0" fontId="2" fillId="14" borderId="10" xfId="0" applyFont="1" applyFill="1" applyBorder="1"/>
    <xf numFmtId="0" fontId="2" fillId="14" borderId="11" xfId="0" applyFont="1" applyFill="1" applyBorder="1"/>
    <xf numFmtId="0" fontId="10" fillId="14" borderId="14" xfId="0" applyFont="1" applyFill="1" applyBorder="1" applyAlignment="1">
      <alignment horizontal="left" vertical="center" wrapText="1"/>
    </xf>
    <xf numFmtId="9" fontId="9" fillId="14" borderId="14" xfId="0" applyNumberFormat="1" applyFont="1" applyFill="1" applyBorder="1" applyAlignment="1">
      <alignment horizontal="right" wrapText="1"/>
    </xf>
    <xf numFmtId="0" fontId="11" fillId="4" borderId="6" xfId="0" applyFont="1" applyFill="1" applyBorder="1" applyAlignment="1">
      <alignment horizontal="center" vertical="top" wrapText="1"/>
    </xf>
    <xf numFmtId="0" fontId="2" fillId="14" borderId="19" xfId="0" applyFont="1" applyFill="1" applyBorder="1"/>
    <xf numFmtId="0" fontId="10" fillId="2" borderId="14" xfId="0" applyFont="1" applyFill="1" applyBorder="1" applyAlignment="1">
      <alignment horizontal="left" vertical="top" wrapText="1"/>
    </xf>
    <xf numFmtId="0" fontId="11" fillId="4" borderId="28" xfId="0" applyFont="1" applyFill="1" applyBorder="1" applyAlignment="1">
      <alignment horizontal="center" vertical="top" wrapText="1"/>
    </xf>
    <xf numFmtId="0" fontId="2" fillId="14" borderId="29" xfId="0" applyFont="1" applyFill="1" applyBorder="1"/>
    <xf numFmtId="0" fontId="2" fillId="14" borderId="30" xfId="0" applyFont="1" applyFill="1" applyBorder="1"/>
    <xf numFmtId="0" fontId="36" fillId="2" borderId="14" xfId="0" applyFont="1" applyFill="1" applyBorder="1" applyAlignment="1">
      <alignment vertical="top" wrapText="1"/>
    </xf>
    <xf numFmtId="0" fontId="2" fillId="14" borderId="32" xfId="0" applyFont="1" applyFill="1" applyBorder="1"/>
    <xf numFmtId="0" fontId="9" fillId="2" borderId="17"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20" xfId="0" applyFont="1" applyFill="1" applyBorder="1" applyAlignment="1">
      <alignment horizontal="left" vertical="top" wrapText="1"/>
    </xf>
    <xf numFmtId="0" fontId="2" fillId="14" borderId="21" xfId="0" applyFont="1" applyFill="1" applyBorder="1"/>
    <xf numFmtId="0" fontId="2" fillId="14" borderId="25" xfId="0" applyFont="1" applyFill="1" applyBorder="1"/>
    <xf numFmtId="0" fontId="2" fillId="14" borderId="26" xfId="0" applyFont="1" applyFill="1" applyBorder="1"/>
    <xf numFmtId="0" fontId="36" fillId="2" borderId="14" xfId="0" applyFont="1" applyFill="1" applyBorder="1" applyAlignment="1">
      <alignment horizontal="left" vertical="top" wrapText="1"/>
    </xf>
    <xf numFmtId="0" fontId="1" fillId="2" borderId="1" xfId="0" applyFont="1" applyFill="1" applyBorder="1" applyAlignment="1">
      <alignment horizontal="left" wrapText="1"/>
    </xf>
    <xf numFmtId="2" fontId="5" fillId="2" borderId="6" xfId="0" applyNumberFormat="1" applyFont="1" applyFill="1" applyBorder="1" applyAlignment="1">
      <alignment vertical="center" wrapText="1"/>
    </xf>
    <xf numFmtId="0" fontId="9" fillId="14" borderId="10" xfId="0" applyFont="1" applyFill="1" applyBorder="1" applyAlignment="1">
      <alignment horizontal="left" vertical="top" wrapText="1"/>
    </xf>
    <xf numFmtId="0" fontId="4" fillId="14" borderId="14" xfId="0" applyFont="1" applyFill="1" applyBorder="1" applyAlignment="1">
      <alignment horizontal="center" vertical="center" wrapText="1"/>
    </xf>
    <xf numFmtId="0" fontId="9" fillId="14" borderId="6" xfId="0" applyFont="1" applyFill="1" applyBorder="1" applyAlignment="1">
      <alignment horizontal="left" vertical="top" wrapText="1"/>
    </xf>
    <xf numFmtId="0" fontId="9" fillId="14" borderId="14" xfId="0" applyFont="1" applyFill="1" applyBorder="1" applyAlignment="1">
      <alignment horizontal="left" vertical="top" wrapText="1"/>
    </xf>
    <xf numFmtId="0" fontId="9" fillId="14" borderId="17" xfId="0" quotePrefix="1" applyFont="1" applyFill="1" applyBorder="1" applyAlignment="1">
      <alignment horizontal="left" vertical="top" wrapText="1"/>
    </xf>
    <xf numFmtId="0" fontId="14" fillId="2" borderId="14" xfId="0" applyFont="1" applyFill="1" applyBorder="1" applyAlignment="1">
      <alignment horizontal="left" vertical="center" wrapText="1"/>
    </xf>
    <xf numFmtId="0" fontId="15" fillId="14" borderId="14" xfId="0" applyFont="1" applyFill="1" applyBorder="1" applyAlignment="1">
      <alignment vertical="top" wrapText="1"/>
    </xf>
    <xf numFmtId="0" fontId="18" fillId="4" borderId="34" xfId="0" applyFont="1" applyFill="1" applyBorder="1" applyAlignment="1">
      <alignment horizontal="center" vertical="top" wrapText="1"/>
    </xf>
    <xf numFmtId="0" fontId="37" fillId="14" borderId="14" xfId="0" applyFont="1" applyFill="1" applyBorder="1" applyAlignment="1">
      <alignment horizontal="left" vertical="top" wrapText="1"/>
    </xf>
    <xf numFmtId="0" fontId="24" fillId="2" borderId="4" xfId="0" applyFont="1" applyFill="1" applyBorder="1" applyAlignment="1">
      <alignment horizontal="left" vertical="top" wrapText="1"/>
    </xf>
    <xf numFmtId="0" fontId="18" fillId="4" borderId="35" xfId="0" applyFont="1" applyFill="1" applyBorder="1" applyAlignment="1">
      <alignment horizontal="center" vertical="top" wrapText="1"/>
    </xf>
    <xf numFmtId="0" fontId="2" fillId="14" borderId="36" xfId="0" applyFont="1" applyFill="1" applyBorder="1"/>
    <xf numFmtId="0" fontId="2" fillId="14" borderId="37" xfId="0" applyFont="1" applyFill="1" applyBorder="1"/>
    <xf numFmtId="0" fontId="2" fillId="14" borderId="38" xfId="0" applyFont="1" applyFill="1" applyBorder="1"/>
    <xf numFmtId="0" fontId="9" fillId="4" borderId="6" xfId="0" applyFont="1" applyFill="1" applyBorder="1" applyAlignment="1">
      <alignment horizontal="center" vertical="top" wrapText="1"/>
    </xf>
    <xf numFmtId="0" fontId="14" fillId="14" borderId="6" xfId="0" applyFont="1" applyFill="1" applyBorder="1" applyAlignment="1">
      <alignment horizontal="left" vertical="top" wrapText="1"/>
    </xf>
    <xf numFmtId="0" fontId="16" fillId="2"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5" fillId="2" borderId="39" xfId="0" applyFont="1" applyFill="1" applyBorder="1" applyAlignment="1">
      <alignment horizontal="left" wrapText="1"/>
    </xf>
    <xf numFmtId="0" fontId="2" fillId="14" borderId="40" xfId="0" applyFont="1" applyFill="1" applyBorder="1"/>
    <xf numFmtId="2" fontId="5" fillId="2" borderId="6" xfId="0" applyNumberFormat="1" applyFont="1" applyFill="1" applyBorder="1" applyAlignment="1">
      <alignment horizontal="left" vertical="center" wrapText="1"/>
    </xf>
    <xf numFmtId="0" fontId="12" fillId="14" borderId="6" xfId="0" applyFont="1" applyFill="1" applyBorder="1" applyAlignment="1">
      <alignment horizontal="left" vertical="top" wrapText="1"/>
    </xf>
    <xf numFmtId="0" fontId="36" fillId="14" borderId="14" xfId="0" applyFont="1" applyFill="1" applyBorder="1" applyAlignment="1">
      <alignment horizontal="left" vertical="top" wrapText="1"/>
    </xf>
    <xf numFmtId="0" fontId="12" fillId="2" borderId="17" xfId="0" applyFont="1" applyFill="1" applyBorder="1" applyAlignment="1">
      <alignment horizontal="left" vertical="top" wrapText="1"/>
    </xf>
    <xf numFmtId="9" fontId="12" fillId="14" borderId="14" xfId="0" applyNumberFormat="1" applyFont="1" applyFill="1" applyBorder="1" applyAlignment="1">
      <alignment horizontal="center" vertical="center" wrapText="1"/>
    </xf>
    <xf numFmtId="9" fontId="12" fillId="14" borderId="14" xfId="0" applyNumberFormat="1" applyFont="1" applyFill="1" applyBorder="1" applyAlignment="1">
      <alignment horizontal="right" vertical="center" wrapText="1"/>
    </xf>
    <xf numFmtId="0" fontId="12" fillId="4" borderId="6" xfId="0" applyFont="1" applyFill="1" applyBorder="1" applyAlignment="1">
      <alignment horizontal="center" vertical="top" wrapText="1"/>
    </xf>
    <xf numFmtId="0" fontId="12" fillId="14" borderId="14" xfId="0" applyFont="1" applyFill="1" applyBorder="1" applyAlignment="1">
      <alignment horizontal="left" vertical="top" wrapText="1"/>
    </xf>
    <xf numFmtId="0" fontId="12" fillId="14" borderId="17" xfId="0" quotePrefix="1" applyFont="1" applyFill="1" applyBorder="1" applyAlignment="1">
      <alignment horizontal="left" vertical="top" wrapText="1"/>
    </xf>
    <xf numFmtId="0" fontId="9" fillId="4" borderId="17" xfId="0" applyFont="1" applyFill="1" applyBorder="1" applyAlignment="1">
      <alignment horizontal="center" vertical="top" wrapText="1"/>
    </xf>
    <xf numFmtId="0" fontId="2" fillId="14" borderId="42" xfId="0" applyFont="1" applyFill="1" applyBorder="1"/>
    <xf numFmtId="0" fontId="25" fillId="2" borderId="41" xfId="1" applyFont="1" applyFill="1" applyAlignment="1">
      <alignment horizontal="left" wrapText="1"/>
    </xf>
    <xf numFmtId="0" fontId="2" fillId="0" borderId="41" xfId="1" applyFont="1"/>
    <xf numFmtId="2" fontId="5" fillId="2" borderId="15" xfId="1" applyNumberFormat="1" applyFont="1" applyFill="1" applyBorder="1" applyAlignment="1">
      <alignment horizontal="left" vertical="center" wrapText="1"/>
    </xf>
    <xf numFmtId="0" fontId="2" fillId="0" borderId="43" xfId="1" applyFont="1" applyBorder="1"/>
    <xf numFmtId="0" fontId="2" fillId="0" borderId="8" xfId="1" applyFont="1" applyBorder="1"/>
    <xf numFmtId="0" fontId="12" fillId="0" borderId="15" xfId="1" applyFont="1" applyBorder="1" applyAlignment="1">
      <alignment horizontal="left" vertical="top" wrapText="1"/>
    </xf>
    <xf numFmtId="0" fontId="4" fillId="0" borderId="33" xfId="1" applyFont="1" applyBorder="1" applyAlignment="1">
      <alignment horizontal="center" vertical="center" wrapText="1"/>
    </xf>
    <xf numFmtId="0" fontId="2" fillId="0" borderId="32" xfId="1" applyFont="1" applyBorder="1"/>
    <xf numFmtId="0" fontId="2" fillId="0" borderId="12" xfId="1" applyFont="1" applyBorder="1"/>
    <xf numFmtId="0" fontId="10" fillId="0" borderId="33" xfId="1" applyFont="1" applyBorder="1" applyAlignment="1">
      <alignment horizontal="left" vertical="center" wrapText="1"/>
    </xf>
    <xf numFmtId="0" fontId="12" fillId="0" borderId="33" xfId="1" applyFont="1" applyBorder="1" applyAlignment="1">
      <alignment horizontal="left" vertical="top" wrapText="1"/>
    </xf>
    <xf numFmtId="0" fontId="12" fillId="0" borderId="17" xfId="1" quotePrefix="1" applyFont="1" applyBorder="1" applyAlignment="1">
      <alignment horizontal="left" vertical="top" wrapText="1"/>
    </xf>
    <xf numFmtId="0" fontId="2" fillId="0" borderId="18" xfId="1" applyFont="1" applyBorder="1"/>
    <xf numFmtId="0" fontId="2" fillId="0" borderId="28" xfId="1" applyFont="1" applyBorder="1"/>
    <xf numFmtId="0" fontId="2" fillId="0" borderId="11" xfId="1" applyFont="1" applyBorder="1"/>
    <xf numFmtId="0" fontId="11" fillId="4" borderId="15" xfId="1" applyFont="1" applyFill="1" applyBorder="1" applyAlignment="1">
      <alignment horizontal="center" vertical="top" wrapText="1"/>
    </xf>
    <xf numFmtId="0" fontId="14" fillId="2" borderId="15" xfId="1" applyFont="1" applyFill="1" applyBorder="1" applyAlignment="1">
      <alignment horizontal="left" vertical="top" wrapText="1"/>
    </xf>
    <xf numFmtId="0" fontId="36" fillId="2" borderId="33" xfId="1" applyFont="1" applyFill="1" applyBorder="1" applyAlignment="1">
      <alignment vertical="top" wrapText="1"/>
    </xf>
    <xf numFmtId="0" fontId="9" fillId="2" borderId="17" xfId="1" applyFont="1" applyFill="1" applyBorder="1" applyAlignment="1">
      <alignment horizontal="left" vertical="top" wrapText="1"/>
    </xf>
    <xf numFmtId="0" fontId="13" fillId="2" borderId="33" xfId="1" applyFont="1" applyFill="1" applyBorder="1" applyAlignment="1">
      <alignment horizontal="center" vertical="center" wrapText="1"/>
    </xf>
    <xf numFmtId="0" fontId="15" fillId="0" borderId="33" xfId="1" applyFont="1" applyBorder="1" applyAlignment="1">
      <alignment vertical="top" wrapText="1"/>
    </xf>
    <xf numFmtId="0" fontId="15" fillId="0" borderId="12" xfId="1" applyFont="1" applyBorder="1" applyAlignment="1">
      <alignment vertical="top" wrapText="1"/>
    </xf>
    <xf numFmtId="0" fontId="12" fillId="4" borderId="15" xfId="1" applyFont="1" applyFill="1" applyBorder="1" applyAlignment="1">
      <alignment horizontal="center" vertical="top" wrapText="1"/>
    </xf>
    <xf numFmtId="0" fontId="36" fillId="0" borderId="33" xfId="1" applyFont="1" applyBorder="1" applyAlignment="1">
      <alignment horizontal="left" vertical="top" wrapText="1"/>
    </xf>
    <xf numFmtId="0" fontId="12" fillId="2" borderId="17" xfId="1" applyFont="1" applyFill="1" applyBorder="1" applyAlignment="1">
      <alignment horizontal="left" vertical="top" wrapText="1"/>
    </xf>
    <xf numFmtId="0" fontId="10" fillId="2" borderId="33" xfId="1" applyFont="1" applyFill="1" applyBorder="1" applyAlignment="1">
      <alignment horizontal="left" vertical="top" wrapText="1"/>
    </xf>
    <xf numFmtId="0" fontId="8" fillId="2" borderId="15" xfId="1" applyFont="1" applyFill="1" applyBorder="1" applyAlignment="1">
      <alignment horizontal="left" vertical="top" wrapText="1"/>
    </xf>
    <xf numFmtId="0" fontId="8" fillId="2" borderId="17" xfId="1" applyFont="1" applyFill="1" applyBorder="1" applyAlignment="1">
      <alignment horizontal="left" vertical="top" wrapText="1"/>
    </xf>
    <xf numFmtId="0" fontId="10" fillId="2" borderId="33" xfId="1" applyFont="1" applyFill="1" applyBorder="1" applyAlignment="1">
      <alignment vertical="top" wrapText="1"/>
    </xf>
    <xf numFmtId="0" fontId="10" fillId="2" borderId="12" xfId="1" applyFont="1" applyFill="1" applyBorder="1" applyAlignment="1">
      <alignment vertical="top" wrapText="1"/>
    </xf>
    <xf numFmtId="0" fontId="14" fillId="2" borderId="33"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7" fillId="2" borderId="33" xfId="1" applyFont="1" applyFill="1" applyBorder="1" applyAlignment="1">
      <alignment horizontal="left" vertical="top" wrapText="1"/>
    </xf>
    <xf numFmtId="0" fontId="17" fillId="2" borderId="12" xfId="1" applyFont="1" applyFill="1" applyBorder="1" applyAlignment="1">
      <alignment horizontal="left" vertical="top" wrapText="1"/>
    </xf>
    <xf numFmtId="0" fontId="36" fillId="2" borderId="33" xfId="1" applyFont="1" applyFill="1" applyBorder="1" applyAlignment="1">
      <alignment horizontal="left" vertical="top" wrapText="1"/>
    </xf>
    <xf numFmtId="0" fontId="15" fillId="2" borderId="33" xfId="1" applyFont="1" applyFill="1" applyBorder="1" applyAlignment="1">
      <alignment horizontal="left" vertical="top" wrapText="1"/>
    </xf>
    <xf numFmtId="0" fontId="15" fillId="2" borderId="32" xfId="1" applyFont="1" applyFill="1" applyBorder="1" applyAlignment="1">
      <alignment horizontal="left" vertical="top" wrapText="1"/>
    </xf>
    <xf numFmtId="0" fontId="15" fillId="2" borderId="12" xfId="1" applyFont="1" applyFill="1" applyBorder="1" applyAlignment="1">
      <alignment horizontal="left" vertical="top" wrapText="1"/>
    </xf>
    <xf numFmtId="0" fontId="9" fillId="2" borderId="15" xfId="1" applyFont="1" applyFill="1" applyBorder="1" applyAlignment="1">
      <alignment horizontal="left" vertical="top" wrapText="1"/>
    </xf>
    <xf numFmtId="0" fontId="9" fillId="4" borderId="15" xfId="1" applyFont="1" applyFill="1" applyBorder="1" applyAlignment="1">
      <alignment horizontal="center" vertical="top" wrapText="1"/>
    </xf>
    <xf numFmtId="0" fontId="19" fillId="0" borderId="33" xfId="1" applyFont="1" applyBorder="1" applyAlignment="1">
      <alignment horizontal="left" vertical="center" wrapText="1"/>
    </xf>
    <xf numFmtId="0" fontId="19" fillId="0" borderId="32" xfId="1" applyFont="1" applyBorder="1" applyAlignment="1">
      <alignment horizontal="left" vertical="center" wrapText="1"/>
    </xf>
    <xf numFmtId="0" fontId="19" fillId="0" borderId="12" xfId="1" applyFont="1" applyBorder="1" applyAlignment="1">
      <alignment horizontal="left" vertical="center" wrapText="1"/>
    </xf>
    <xf numFmtId="0" fontId="14" fillId="0" borderId="15" xfId="1" applyFont="1" applyBorder="1" applyAlignment="1">
      <alignment horizontal="left" vertical="top" wrapText="1"/>
    </xf>
    <xf numFmtId="0" fontId="14" fillId="2" borderId="33" xfId="1" applyFont="1" applyFill="1" applyBorder="1" applyAlignment="1">
      <alignment horizontal="left" vertical="top" wrapText="1"/>
    </xf>
    <xf numFmtId="0" fontId="15" fillId="0" borderId="33" xfId="1" applyFont="1" applyBorder="1" applyAlignment="1">
      <alignment horizontal="left" vertical="top" wrapText="1"/>
    </xf>
    <xf numFmtId="0" fontId="15" fillId="0" borderId="12" xfId="1" applyFont="1" applyBorder="1" applyAlignment="1">
      <alignment horizontal="left" vertical="top" wrapText="1"/>
    </xf>
    <xf numFmtId="0" fontId="14" fillId="0" borderId="15" xfId="1" applyFont="1" applyBorder="1" applyAlignment="1">
      <alignment vertical="top" wrapText="1"/>
    </xf>
    <xf numFmtId="0" fontId="9" fillId="2" borderId="15" xfId="1" applyFont="1" applyFill="1" applyBorder="1" applyAlignment="1">
      <alignment vertical="top" wrapText="1"/>
    </xf>
    <xf numFmtId="0" fontId="14" fillId="2" borderId="15" xfId="1" applyFont="1" applyFill="1" applyBorder="1" applyAlignment="1">
      <alignment horizontal="center" vertical="center" wrapText="1"/>
    </xf>
    <xf numFmtId="0" fontId="9" fillId="4" borderId="17" xfId="1" applyFont="1" applyFill="1" applyBorder="1" applyAlignment="1">
      <alignment horizontal="center" vertical="top" wrapText="1"/>
    </xf>
    <xf numFmtId="0" fontId="2" fillId="0" borderId="42" xfId="1" applyFont="1" applyBorder="1"/>
    <xf numFmtId="0" fontId="2" fillId="0" borderId="38" xfId="1" applyFont="1" applyBorder="1"/>
    <xf numFmtId="0" fontId="19" fillId="2" borderId="33" xfId="1" applyFont="1" applyFill="1" applyBorder="1" applyAlignment="1">
      <alignment horizontal="left" vertical="center" wrapText="1"/>
    </xf>
    <xf numFmtId="0" fontId="21" fillId="2" borderId="33" xfId="1" applyFont="1" applyFill="1" applyBorder="1" applyAlignment="1">
      <alignment horizontal="left" vertical="top" wrapText="1"/>
    </xf>
    <xf numFmtId="0" fontId="8" fillId="2" borderId="15" xfId="1" applyFont="1" applyFill="1" applyBorder="1" applyAlignment="1">
      <alignment vertical="top" wrapText="1"/>
    </xf>
    <xf numFmtId="0" fontId="35" fillId="13" borderId="38" xfId="0" applyFont="1" applyFill="1" applyBorder="1" applyAlignment="1">
      <alignment horizontal="left" vertical="center"/>
    </xf>
    <xf numFmtId="0" fontId="30" fillId="9" borderId="6" xfId="0" applyFont="1" applyFill="1" applyBorder="1" applyAlignment="1">
      <alignment horizontal="center" wrapText="1"/>
    </xf>
    <xf numFmtId="0" fontId="2" fillId="0" borderId="8" xfId="0" applyFont="1" applyBorder="1"/>
    <xf numFmtId="0" fontId="29" fillId="0" borderId="14" xfId="0" applyFont="1" applyBorder="1" applyAlignment="1">
      <alignment horizontal="left" vertical="center" wrapText="1"/>
    </xf>
    <xf numFmtId="0" fontId="2" fillId="0" borderId="16" xfId="0" applyFont="1" applyBorder="1"/>
    <xf numFmtId="0" fontId="2" fillId="0" borderId="9" xfId="0" applyFont="1" applyBorder="1"/>
    <xf numFmtId="0" fontId="29" fillId="0" borderId="6" xfId="0" applyFont="1" applyBorder="1" applyAlignment="1">
      <alignment horizontal="center" vertical="center" wrapText="1"/>
    </xf>
    <xf numFmtId="0" fontId="2" fillId="0" borderId="7" xfId="0" applyFont="1" applyBorder="1"/>
    <xf numFmtId="0" fontId="22" fillId="0" borderId="6" xfId="0" applyFont="1" applyBorder="1" applyAlignment="1">
      <alignment horizontal="center"/>
    </xf>
    <xf numFmtId="0" fontId="28" fillId="8" borderId="6" xfId="0" applyFont="1" applyFill="1" applyBorder="1" applyAlignment="1">
      <alignment horizontal="center" vertical="center" wrapText="1"/>
    </xf>
  </cellXfs>
  <cellStyles count="2">
    <cellStyle name="Normal" xfId="0" builtinId="0"/>
    <cellStyle name="Normal 2" xfId="1" xr:uid="{3D0129AE-3E9E-4D4C-827E-736E60A95939}"/>
  </cellStyles>
  <dxfs count="0"/>
  <tableStyles count="0" defaultTableStyle="TableStyleMedium2" defaultPivotStyle="PivotStyleLight16"/>
  <colors>
    <mruColors>
      <color rgb="FFBF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66675</xdr:rowOff>
    </xdr:from>
    <xdr:ext cx="7248525" cy="409574"/>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66675"/>
          <a:ext cx="7248525" cy="409574"/>
        </a:xfrm>
        <a:prstGeom prst="rect">
          <a:avLst/>
        </a:prstGeom>
        <a:noFill/>
      </xdr:spPr>
    </xdr:pic>
    <xdr:clientData fLocksWithSheet="0"/>
  </xdr:oneCellAnchor>
  <xdr:twoCellAnchor editAs="oneCell">
    <xdr:from>
      <xdr:col>0</xdr:col>
      <xdr:colOff>0</xdr:colOff>
      <xdr:row>0</xdr:row>
      <xdr:rowOff>0</xdr:rowOff>
    </xdr:from>
    <xdr:to>
      <xdr:col>0</xdr:col>
      <xdr:colOff>1276528</xdr:colOff>
      <xdr:row>0</xdr:row>
      <xdr:rowOff>219106</xdr:rowOff>
    </xdr:to>
    <xdr:pic>
      <xdr:nvPicPr>
        <xdr:cNvPr id="3" name="Picture 2">
          <a:extLst>
            <a:ext uri="{FF2B5EF4-FFF2-40B4-BE49-F238E27FC236}">
              <a16:creationId xmlns:a16="http://schemas.microsoft.com/office/drawing/2014/main" id="{2FB2CFA3-041A-FB96-CF87-D42F17B6C28E}"/>
            </a:ext>
          </a:extLst>
        </xdr:cNvPr>
        <xdr:cNvPicPr>
          <a:picLocks noChangeAspect="1"/>
        </xdr:cNvPicPr>
      </xdr:nvPicPr>
      <xdr:blipFill>
        <a:blip xmlns:r="http://schemas.openxmlformats.org/officeDocument/2006/relationships" r:embed="rId2"/>
        <a:stretch>
          <a:fillRect/>
        </a:stretch>
      </xdr:blipFill>
      <xdr:spPr>
        <a:xfrm>
          <a:off x="0" y="0"/>
          <a:ext cx="1276528" cy="219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266947</xdr:colOff>
      <xdr:row>0</xdr:row>
      <xdr:rowOff>484667</xdr:rowOff>
    </xdr:to>
    <xdr:pic>
      <xdr:nvPicPr>
        <xdr:cNvPr id="4" name="Picture 3">
          <a:extLst>
            <a:ext uri="{FF2B5EF4-FFF2-40B4-BE49-F238E27FC236}">
              <a16:creationId xmlns:a16="http://schemas.microsoft.com/office/drawing/2014/main" id="{A83CEC3D-E3A2-85C1-BEB2-7F8793F26E9D}"/>
            </a:ext>
          </a:extLst>
        </xdr:cNvPr>
        <xdr:cNvPicPr>
          <a:picLocks noChangeAspect="1"/>
        </xdr:cNvPicPr>
      </xdr:nvPicPr>
      <xdr:blipFill>
        <a:blip xmlns:r="http://schemas.openxmlformats.org/officeDocument/2006/relationships" r:embed="rId1"/>
        <a:stretch>
          <a:fillRect/>
        </a:stretch>
      </xdr:blipFill>
      <xdr:spPr>
        <a:xfrm>
          <a:off x="0" y="76200"/>
          <a:ext cx="7248772" cy="408467"/>
        </a:xfrm>
        <a:prstGeom prst="rect">
          <a:avLst/>
        </a:prstGeom>
      </xdr:spPr>
    </xdr:pic>
    <xdr:clientData/>
  </xdr:twoCellAnchor>
  <xdr:twoCellAnchor editAs="oneCell">
    <xdr:from>
      <xdr:col>0</xdr:col>
      <xdr:colOff>0</xdr:colOff>
      <xdr:row>0</xdr:row>
      <xdr:rowOff>0</xdr:rowOff>
    </xdr:from>
    <xdr:to>
      <xdr:col>0</xdr:col>
      <xdr:colOff>1276528</xdr:colOff>
      <xdr:row>0</xdr:row>
      <xdr:rowOff>219106</xdr:rowOff>
    </xdr:to>
    <xdr:pic>
      <xdr:nvPicPr>
        <xdr:cNvPr id="2" name="Picture 1">
          <a:extLst>
            <a:ext uri="{FF2B5EF4-FFF2-40B4-BE49-F238E27FC236}">
              <a16:creationId xmlns:a16="http://schemas.microsoft.com/office/drawing/2014/main" id="{34A8437C-7F2E-A8EA-DE0C-AA500FDB0492}"/>
            </a:ext>
          </a:extLst>
        </xdr:cNvPr>
        <xdr:cNvPicPr>
          <a:picLocks noChangeAspect="1"/>
        </xdr:cNvPicPr>
      </xdr:nvPicPr>
      <xdr:blipFill>
        <a:blip xmlns:r="http://schemas.openxmlformats.org/officeDocument/2006/relationships" r:embed="rId2"/>
        <a:stretch>
          <a:fillRect/>
        </a:stretch>
      </xdr:blipFill>
      <xdr:spPr>
        <a:xfrm>
          <a:off x="0" y="0"/>
          <a:ext cx="1276528" cy="219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3</xdr:col>
      <xdr:colOff>276472</xdr:colOff>
      <xdr:row>1</xdr:row>
      <xdr:rowOff>8417</xdr:rowOff>
    </xdr:to>
    <xdr:pic>
      <xdr:nvPicPr>
        <xdr:cNvPr id="3" name="Picture 2">
          <a:extLst>
            <a:ext uri="{FF2B5EF4-FFF2-40B4-BE49-F238E27FC236}">
              <a16:creationId xmlns:a16="http://schemas.microsoft.com/office/drawing/2014/main" id="{816941EA-0483-46DE-9387-7955F3B58E33}"/>
            </a:ext>
          </a:extLst>
        </xdr:cNvPr>
        <xdr:cNvPicPr>
          <a:picLocks noChangeAspect="1"/>
        </xdr:cNvPicPr>
      </xdr:nvPicPr>
      <xdr:blipFill>
        <a:blip xmlns:r="http://schemas.openxmlformats.org/officeDocument/2006/relationships" r:embed="rId1"/>
        <a:stretch>
          <a:fillRect/>
        </a:stretch>
      </xdr:blipFill>
      <xdr:spPr>
        <a:xfrm>
          <a:off x="9525" y="85725"/>
          <a:ext cx="7248772" cy="408467"/>
        </a:xfrm>
        <a:prstGeom prst="rect">
          <a:avLst/>
        </a:prstGeom>
      </xdr:spPr>
    </xdr:pic>
    <xdr:clientData/>
  </xdr:twoCellAnchor>
  <xdr:twoCellAnchor editAs="oneCell">
    <xdr:from>
      <xdr:col>0</xdr:col>
      <xdr:colOff>123825</xdr:colOff>
      <xdr:row>0</xdr:row>
      <xdr:rowOff>19050</xdr:rowOff>
    </xdr:from>
    <xdr:to>
      <xdr:col>0</xdr:col>
      <xdr:colOff>1400353</xdr:colOff>
      <xdr:row>0</xdr:row>
      <xdr:rowOff>238156</xdr:rowOff>
    </xdr:to>
    <xdr:pic>
      <xdr:nvPicPr>
        <xdr:cNvPr id="2" name="Picture 1">
          <a:extLst>
            <a:ext uri="{FF2B5EF4-FFF2-40B4-BE49-F238E27FC236}">
              <a16:creationId xmlns:a16="http://schemas.microsoft.com/office/drawing/2014/main" id="{044AC018-3C79-8D87-1FD1-FC2605C1078E}"/>
            </a:ext>
          </a:extLst>
        </xdr:cNvPr>
        <xdr:cNvPicPr>
          <a:picLocks noChangeAspect="1"/>
        </xdr:cNvPicPr>
      </xdr:nvPicPr>
      <xdr:blipFill>
        <a:blip xmlns:r="http://schemas.openxmlformats.org/officeDocument/2006/relationships" r:embed="rId2"/>
        <a:stretch>
          <a:fillRect/>
        </a:stretch>
      </xdr:blipFill>
      <xdr:spPr>
        <a:xfrm>
          <a:off x="123825" y="19050"/>
          <a:ext cx="1276528" cy="219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1295578</xdr:colOff>
      <xdr:row>1</xdr:row>
      <xdr:rowOff>38131</xdr:rowOff>
    </xdr:to>
    <xdr:pic>
      <xdr:nvPicPr>
        <xdr:cNvPr id="2" name="Picture 1">
          <a:extLst>
            <a:ext uri="{FF2B5EF4-FFF2-40B4-BE49-F238E27FC236}">
              <a16:creationId xmlns:a16="http://schemas.microsoft.com/office/drawing/2014/main" id="{7B2BAF45-6662-B6BA-0A6A-FD760366AF43}"/>
            </a:ext>
          </a:extLst>
        </xdr:cNvPr>
        <xdr:cNvPicPr>
          <a:picLocks noChangeAspect="1"/>
        </xdr:cNvPicPr>
      </xdr:nvPicPr>
      <xdr:blipFill>
        <a:blip xmlns:r="http://schemas.openxmlformats.org/officeDocument/2006/relationships" r:embed="rId1"/>
        <a:stretch>
          <a:fillRect/>
        </a:stretch>
      </xdr:blipFill>
      <xdr:spPr>
        <a:xfrm>
          <a:off x="19050" y="9525"/>
          <a:ext cx="1276528" cy="219106"/>
        </a:xfrm>
        <a:prstGeom prst="rect">
          <a:avLst/>
        </a:prstGeom>
      </xdr:spPr>
    </xdr:pic>
    <xdr:clientData/>
  </xdr:twoCellAnchor>
  <xdr:twoCellAnchor editAs="oneCell">
    <xdr:from>
      <xdr:col>0</xdr:col>
      <xdr:colOff>0</xdr:colOff>
      <xdr:row>0</xdr:row>
      <xdr:rowOff>38100</xdr:rowOff>
    </xdr:from>
    <xdr:to>
      <xdr:col>2</xdr:col>
      <xdr:colOff>95497</xdr:colOff>
      <xdr:row>2</xdr:row>
      <xdr:rowOff>65567</xdr:rowOff>
    </xdr:to>
    <xdr:pic>
      <xdr:nvPicPr>
        <xdr:cNvPr id="3" name="Picture 2">
          <a:extLst>
            <a:ext uri="{FF2B5EF4-FFF2-40B4-BE49-F238E27FC236}">
              <a16:creationId xmlns:a16="http://schemas.microsoft.com/office/drawing/2014/main" id="{184ED9A2-2257-9AB6-F672-1066E7106F3A}"/>
            </a:ext>
          </a:extLst>
        </xdr:cNvPr>
        <xdr:cNvPicPr>
          <a:picLocks noChangeAspect="1"/>
        </xdr:cNvPicPr>
      </xdr:nvPicPr>
      <xdr:blipFill>
        <a:blip xmlns:r="http://schemas.openxmlformats.org/officeDocument/2006/relationships" r:embed="rId2"/>
        <a:stretch>
          <a:fillRect/>
        </a:stretch>
      </xdr:blipFill>
      <xdr:spPr>
        <a:xfrm>
          <a:off x="0" y="38100"/>
          <a:ext cx="7248772" cy="4084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1333678</xdr:colOff>
      <xdr:row>1</xdr:row>
      <xdr:rowOff>38131</xdr:rowOff>
    </xdr:to>
    <xdr:pic>
      <xdr:nvPicPr>
        <xdr:cNvPr id="2" name="Picture 1">
          <a:extLst>
            <a:ext uri="{FF2B5EF4-FFF2-40B4-BE49-F238E27FC236}">
              <a16:creationId xmlns:a16="http://schemas.microsoft.com/office/drawing/2014/main" id="{D3EDBA27-E82E-2173-33EB-A4D8A62E8CDA}"/>
            </a:ext>
          </a:extLst>
        </xdr:cNvPr>
        <xdr:cNvPicPr>
          <a:picLocks noChangeAspect="1"/>
        </xdr:cNvPicPr>
      </xdr:nvPicPr>
      <xdr:blipFill>
        <a:blip xmlns:r="http://schemas.openxmlformats.org/officeDocument/2006/relationships" r:embed="rId1"/>
        <a:stretch>
          <a:fillRect/>
        </a:stretch>
      </xdr:blipFill>
      <xdr:spPr>
        <a:xfrm>
          <a:off x="57150" y="9525"/>
          <a:ext cx="1276528" cy="219106"/>
        </a:xfrm>
        <a:prstGeom prst="rect">
          <a:avLst/>
        </a:prstGeom>
      </xdr:spPr>
    </xdr:pic>
    <xdr:clientData/>
  </xdr:twoCellAnchor>
  <xdr:twoCellAnchor editAs="oneCell">
    <xdr:from>
      <xdr:col>0</xdr:col>
      <xdr:colOff>0</xdr:colOff>
      <xdr:row>0</xdr:row>
      <xdr:rowOff>19050</xdr:rowOff>
    </xdr:from>
    <xdr:to>
      <xdr:col>2</xdr:col>
      <xdr:colOff>181222</xdr:colOff>
      <xdr:row>2</xdr:row>
      <xdr:rowOff>46517</xdr:rowOff>
    </xdr:to>
    <xdr:pic>
      <xdr:nvPicPr>
        <xdr:cNvPr id="3" name="Picture 2">
          <a:extLst>
            <a:ext uri="{FF2B5EF4-FFF2-40B4-BE49-F238E27FC236}">
              <a16:creationId xmlns:a16="http://schemas.microsoft.com/office/drawing/2014/main" id="{1E0727BD-B361-A985-911E-BC69A5CD467B}"/>
            </a:ext>
          </a:extLst>
        </xdr:cNvPr>
        <xdr:cNvPicPr>
          <a:picLocks noChangeAspect="1"/>
        </xdr:cNvPicPr>
      </xdr:nvPicPr>
      <xdr:blipFill>
        <a:blip xmlns:r="http://schemas.openxmlformats.org/officeDocument/2006/relationships" r:embed="rId2"/>
        <a:stretch>
          <a:fillRect/>
        </a:stretch>
      </xdr:blipFill>
      <xdr:spPr>
        <a:xfrm>
          <a:off x="0" y="19050"/>
          <a:ext cx="7248772" cy="408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343434"/>
      </a:dk1>
      <a:lt1>
        <a:srgbClr val="FBF9F2"/>
      </a:lt1>
      <a:dk2>
        <a:srgbClr val="343434"/>
      </a:dk2>
      <a:lt2>
        <a:srgbClr val="FBF9F2"/>
      </a:lt2>
      <a:accent1>
        <a:srgbClr val="007698"/>
      </a:accent1>
      <a:accent2>
        <a:srgbClr val="0D6D5B"/>
      </a:accent2>
      <a:accent3>
        <a:srgbClr val="FFB649"/>
      </a:accent3>
      <a:accent4>
        <a:srgbClr val="A4E1F4"/>
      </a:accent4>
      <a:accent5>
        <a:srgbClr val="FFD457"/>
      </a:accent5>
      <a:accent6>
        <a:srgbClr val="073C32"/>
      </a:accent6>
      <a:hlink>
        <a:srgbClr val="0D6D5B"/>
      </a:hlink>
      <a:folHlink>
        <a:srgbClr val="0D6D5B"/>
      </a:folHlink>
    </a:clrScheme>
    <a:fontScheme name="Sheets">
      <a:majorFont>
        <a:latin typeface="Gill Sans"/>
        <a:ea typeface="Gill Sans"/>
        <a:cs typeface="Gill Sans"/>
      </a:majorFont>
      <a:minorFont>
        <a:latin typeface="Gill Sans"/>
        <a:ea typeface="Gill Sans"/>
        <a:cs typeface="Gill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ly.unicef.org/all-materials/pharmaceutical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upply.unicef.org/all-materials/pharmaceutical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upply.unicef.org/all-materials/pharmaceuticals.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Z999"/>
  <sheetViews>
    <sheetView tabSelected="1" workbookViewId="0">
      <selection activeCell="A6" sqref="A6:A7"/>
    </sheetView>
  </sheetViews>
  <sheetFormatPr defaultColWidth="12.625" defaultRowHeight="15" customHeight="1"/>
  <cols>
    <col min="1" max="1" width="37.75" style="137" customWidth="1"/>
    <col min="2" max="2" width="46.5" style="137" customWidth="1"/>
    <col min="3" max="3" width="6.875" style="137" customWidth="1"/>
    <col min="4" max="4" width="5" style="137" customWidth="1"/>
    <col min="5" max="8" width="10.125" style="137" customWidth="1"/>
    <col min="9" max="9" width="12.625" style="137" customWidth="1"/>
    <col min="10" max="10" width="52" style="137" customWidth="1"/>
    <col min="11" max="11" width="8.875" style="137" customWidth="1"/>
    <col min="12" max="26" width="11.125" style="137" customWidth="1"/>
    <col min="27" max="16384" width="12.625" style="137"/>
  </cols>
  <sheetData>
    <row r="1" spans="1:26" ht="42.75" customHeight="1">
      <c r="A1" s="252" t="s">
        <v>0</v>
      </c>
      <c r="B1" s="216"/>
      <c r="C1" s="216"/>
      <c r="D1" s="216"/>
      <c r="E1" s="216"/>
      <c r="F1" s="216"/>
      <c r="G1" s="217"/>
      <c r="H1" s="1"/>
      <c r="I1" s="2"/>
      <c r="J1" s="2"/>
      <c r="K1" s="2"/>
      <c r="L1" s="2"/>
      <c r="M1" s="2"/>
      <c r="N1" s="2"/>
      <c r="O1" s="2"/>
      <c r="P1" s="2"/>
      <c r="Q1" s="2"/>
      <c r="R1" s="2"/>
      <c r="S1" s="2"/>
      <c r="T1" s="2"/>
      <c r="U1" s="2"/>
      <c r="V1" s="2"/>
      <c r="W1" s="2"/>
      <c r="X1" s="2"/>
      <c r="Y1" s="2"/>
      <c r="Z1" s="2"/>
    </row>
    <row r="2" spans="1:26" ht="39.75" customHeight="1">
      <c r="A2" s="3" t="s">
        <v>1</v>
      </c>
      <c r="B2" s="253" t="s">
        <v>2</v>
      </c>
      <c r="C2" s="213"/>
      <c r="D2" s="210"/>
      <c r="E2" s="4">
        <v>2023</v>
      </c>
      <c r="F2" s="4">
        <v>2024</v>
      </c>
      <c r="G2" s="4">
        <v>2025</v>
      </c>
      <c r="H2" s="4">
        <v>2026</v>
      </c>
      <c r="I2" s="5" t="s">
        <v>3</v>
      </c>
      <c r="J2" s="5" t="s">
        <v>4</v>
      </c>
      <c r="K2" s="6"/>
      <c r="L2" s="6"/>
      <c r="M2" s="6"/>
      <c r="N2" s="6"/>
      <c r="O2" s="6"/>
      <c r="P2" s="6"/>
      <c r="Q2" s="6"/>
      <c r="R2" s="6"/>
      <c r="S2" s="6"/>
      <c r="T2" s="6"/>
      <c r="U2" s="6"/>
      <c r="V2" s="6"/>
      <c r="W2" s="6"/>
      <c r="X2" s="6"/>
      <c r="Y2" s="6"/>
      <c r="Z2" s="6"/>
    </row>
    <row r="3" spans="1:26" ht="24.75" customHeight="1">
      <c r="A3" s="138" t="s">
        <v>5</v>
      </c>
      <c r="B3" s="254" t="s">
        <v>6</v>
      </c>
      <c r="C3" s="234"/>
      <c r="D3" s="139"/>
      <c r="E3" s="140"/>
      <c r="F3" s="7">
        <f t="shared" ref="F3:H3" si="0">($D$3*E3)+E3</f>
        <v>0</v>
      </c>
      <c r="G3" s="7">
        <f t="shared" si="0"/>
        <v>0</v>
      </c>
      <c r="H3" s="8">
        <f t="shared" si="0"/>
        <v>0</v>
      </c>
      <c r="I3" s="255"/>
      <c r="J3" s="235" t="s">
        <v>272</v>
      </c>
      <c r="K3" s="2"/>
      <c r="L3" s="2"/>
      <c r="M3" s="2"/>
      <c r="N3" s="2"/>
      <c r="O3" s="2"/>
      <c r="P3" s="2"/>
      <c r="Q3" s="2"/>
      <c r="R3" s="2"/>
      <c r="S3" s="2"/>
      <c r="T3" s="2"/>
      <c r="U3" s="2"/>
      <c r="V3" s="2"/>
      <c r="W3" s="2"/>
      <c r="X3" s="2"/>
      <c r="Y3" s="2"/>
      <c r="Z3" s="2"/>
    </row>
    <row r="4" spans="1:26" ht="13.5" customHeight="1">
      <c r="A4" s="141" t="s">
        <v>7</v>
      </c>
      <c r="B4" s="256" t="s">
        <v>8</v>
      </c>
      <c r="C4" s="210"/>
      <c r="D4" s="142"/>
      <c r="E4" s="9">
        <f t="shared" ref="E4:H4" si="1">E3*$D$4</f>
        <v>0</v>
      </c>
      <c r="F4" s="9">
        <f t="shared" si="1"/>
        <v>0</v>
      </c>
      <c r="G4" s="9">
        <f t="shared" si="1"/>
        <v>0</v>
      </c>
      <c r="H4" s="10">
        <f t="shared" si="1"/>
        <v>0</v>
      </c>
      <c r="I4" s="223"/>
      <c r="J4" s="223"/>
      <c r="K4" s="2"/>
      <c r="L4" s="2"/>
      <c r="M4" s="2"/>
      <c r="N4" s="2"/>
      <c r="O4" s="2"/>
      <c r="P4" s="2"/>
      <c r="Q4" s="2"/>
      <c r="R4" s="2"/>
      <c r="S4" s="2"/>
      <c r="T4" s="2"/>
      <c r="U4" s="2"/>
      <c r="V4" s="2"/>
      <c r="W4" s="2"/>
      <c r="X4" s="2"/>
      <c r="Y4" s="2"/>
      <c r="Z4" s="2"/>
    </row>
    <row r="5" spans="1:26" ht="24" customHeight="1">
      <c r="A5" s="141" t="s">
        <v>9</v>
      </c>
      <c r="B5" s="256" t="s">
        <v>10</v>
      </c>
      <c r="C5" s="210"/>
      <c r="D5" s="143"/>
      <c r="E5" s="9">
        <f t="shared" ref="E5:H5" si="2">$D5*E4</f>
        <v>0</v>
      </c>
      <c r="F5" s="9">
        <f t="shared" si="2"/>
        <v>0</v>
      </c>
      <c r="G5" s="9">
        <f t="shared" si="2"/>
        <v>0</v>
      </c>
      <c r="H5" s="10">
        <f t="shared" si="2"/>
        <v>0</v>
      </c>
      <c r="I5" s="223"/>
      <c r="J5" s="223"/>
      <c r="K5" s="2"/>
      <c r="L5" s="2"/>
      <c r="M5" s="2"/>
      <c r="N5" s="2"/>
      <c r="O5" s="2"/>
      <c r="P5" s="2"/>
      <c r="Q5" s="2"/>
      <c r="R5" s="2"/>
      <c r="S5" s="2"/>
      <c r="T5" s="2"/>
      <c r="U5" s="2"/>
      <c r="V5" s="2"/>
      <c r="W5" s="2"/>
      <c r="X5" s="2"/>
      <c r="Y5" s="2"/>
      <c r="Z5" s="2"/>
    </row>
    <row r="6" spans="1:26" ht="13.5" customHeight="1">
      <c r="A6" s="257" t="s">
        <v>11</v>
      </c>
      <c r="B6" s="258" t="s">
        <v>12</v>
      </c>
      <c r="C6" s="232"/>
      <c r="D6" s="236"/>
      <c r="E6" s="9">
        <f t="shared" ref="E6:H6" si="3">E7*E5</f>
        <v>0</v>
      </c>
      <c r="F6" s="9">
        <f t="shared" si="3"/>
        <v>0</v>
      </c>
      <c r="G6" s="9">
        <f t="shared" si="3"/>
        <v>0</v>
      </c>
      <c r="H6" s="10">
        <f t="shared" si="3"/>
        <v>0</v>
      </c>
      <c r="I6" s="223"/>
      <c r="J6" s="223"/>
      <c r="K6" s="2"/>
      <c r="L6" s="2"/>
      <c r="M6" s="2"/>
      <c r="N6" s="2"/>
      <c r="O6" s="2"/>
      <c r="P6" s="2"/>
      <c r="Q6" s="2"/>
      <c r="R6" s="2"/>
      <c r="S6" s="2"/>
      <c r="T6" s="2"/>
      <c r="U6" s="2"/>
      <c r="V6" s="2"/>
      <c r="W6" s="2"/>
      <c r="X6" s="2"/>
      <c r="Y6" s="2"/>
      <c r="Z6" s="2"/>
    </row>
    <row r="7" spans="1:26" ht="13.5" customHeight="1">
      <c r="A7" s="220"/>
      <c r="B7" s="233"/>
      <c r="C7" s="234"/>
      <c r="D7" s="220"/>
      <c r="E7" s="142"/>
      <c r="F7" s="11">
        <f t="shared" ref="F7:H7" si="4">E7+$D$6</f>
        <v>0</v>
      </c>
      <c r="G7" s="11">
        <f t="shared" si="4"/>
        <v>0</v>
      </c>
      <c r="H7" s="12">
        <f t="shared" si="4"/>
        <v>0</v>
      </c>
      <c r="I7" s="220"/>
      <c r="J7" s="220"/>
      <c r="K7" s="2"/>
      <c r="L7" s="2"/>
      <c r="M7" s="2"/>
      <c r="N7" s="2"/>
      <c r="O7" s="2"/>
      <c r="P7" s="2"/>
      <c r="Q7" s="2"/>
      <c r="R7" s="2"/>
      <c r="S7" s="2"/>
      <c r="T7" s="2"/>
      <c r="U7" s="2"/>
      <c r="V7" s="2"/>
      <c r="W7" s="2"/>
      <c r="X7" s="2"/>
      <c r="Y7" s="2"/>
      <c r="Z7" s="2"/>
    </row>
    <row r="8" spans="1:26" ht="13.5" customHeight="1">
      <c r="A8" s="237"/>
      <c r="B8" s="213"/>
      <c r="C8" s="213"/>
      <c r="D8" s="213"/>
      <c r="E8" s="213"/>
      <c r="F8" s="213"/>
      <c r="G8" s="213"/>
      <c r="H8" s="238"/>
      <c r="I8" s="13"/>
      <c r="J8" s="14"/>
      <c r="K8" s="2"/>
      <c r="L8" s="2"/>
      <c r="M8" s="2"/>
      <c r="N8" s="2"/>
      <c r="O8" s="2"/>
      <c r="P8" s="2"/>
      <c r="Q8" s="2"/>
      <c r="R8" s="2"/>
      <c r="S8" s="2"/>
      <c r="T8" s="2"/>
      <c r="U8" s="2"/>
      <c r="V8" s="2"/>
      <c r="W8" s="2"/>
      <c r="X8" s="2"/>
      <c r="Y8" s="2"/>
      <c r="Z8" s="2"/>
    </row>
    <row r="9" spans="1:26" ht="15.75" customHeight="1">
      <c r="A9" s="246" t="s">
        <v>274</v>
      </c>
      <c r="B9" s="247" t="s">
        <v>13</v>
      </c>
      <c r="C9" s="248"/>
      <c r="D9" s="229"/>
      <c r="E9" s="15">
        <f t="shared" ref="E9:H9" si="5">E$6*E10</f>
        <v>0</v>
      </c>
      <c r="F9" s="15">
        <f t="shared" si="5"/>
        <v>0</v>
      </c>
      <c r="G9" s="15">
        <f t="shared" si="5"/>
        <v>0</v>
      </c>
      <c r="H9" s="16">
        <f t="shared" si="5"/>
        <v>0</v>
      </c>
      <c r="I9" s="224" t="s">
        <v>14</v>
      </c>
      <c r="J9" s="239" t="s">
        <v>273</v>
      </c>
      <c r="K9" s="2"/>
      <c r="L9" s="2"/>
      <c r="M9" s="2"/>
      <c r="N9" s="2"/>
      <c r="O9" s="2"/>
      <c r="P9" s="2"/>
      <c r="Q9" s="2"/>
      <c r="R9" s="2"/>
      <c r="S9" s="2"/>
      <c r="T9" s="2"/>
      <c r="U9" s="2"/>
      <c r="V9" s="2"/>
      <c r="W9" s="2"/>
      <c r="X9" s="2"/>
      <c r="Y9" s="2"/>
      <c r="Z9" s="2"/>
    </row>
    <row r="10" spans="1:26" ht="30.75" customHeight="1">
      <c r="A10" s="220"/>
      <c r="B10" s="249"/>
      <c r="C10" s="250"/>
      <c r="D10" s="230"/>
      <c r="E10" s="144"/>
      <c r="F10" s="17">
        <f t="shared" ref="F10:H10" si="6">E10+$D$9</f>
        <v>0</v>
      </c>
      <c r="G10" s="17">
        <f t="shared" si="6"/>
        <v>0</v>
      </c>
      <c r="H10" s="18">
        <f t="shared" si="6"/>
        <v>0</v>
      </c>
      <c r="I10" s="220"/>
      <c r="J10" s="220"/>
      <c r="K10" s="2"/>
      <c r="L10" s="2"/>
      <c r="M10" s="2"/>
      <c r="N10" s="2"/>
      <c r="O10" s="2"/>
      <c r="P10" s="2"/>
      <c r="Q10" s="2"/>
      <c r="R10" s="2"/>
      <c r="S10" s="2"/>
      <c r="T10" s="2"/>
      <c r="U10" s="2"/>
      <c r="V10" s="2"/>
      <c r="W10" s="2"/>
      <c r="X10" s="2"/>
      <c r="Y10" s="2"/>
      <c r="Z10" s="2"/>
    </row>
    <row r="11" spans="1:26" ht="13.5" customHeight="1">
      <c r="A11" s="240"/>
      <c r="B11" s="241"/>
      <c r="C11" s="241"/>
      <c r="D11" s="241"/>
      <c r="E11" s="241"/>
      <c r="F11" s="241"/>
      <c r="G11" s="241"/>
      <c r="H11" s="242"/>
      <c r="I11" s="13"/>
      <c r="J11" s="14"/>
      <c r="K11" s="2"/>
      <c r="L11" s="2"/>
      <c r="M11" s="2"/>
      <c r="N11" s="2"/>
      <c r="O11" s="2"/>
      <c r="P11" s="2"/>
      <c r="Q11" s="2"/>
      <c r="R11" s="2"/>
      <c r="S11" s="2"/>
      <c r="T11" s="2"/>
      <c r="U11" s="2"/>
      <c r="V11" s="2"/>
      <c r="W11" s="2"/>
      <c r="X11" s="2"/>
      <c r="Y11" s="2"/>
      <c r="Z11" s="2"/>
    </row>
    <row r="12" spans="1:26" ht="16.5" customHeight="1">
      <c r="A12" s="218" t="s">
        <v>15</v>
      </c>
      <c r="B12" s="213"/>
      <c r="C12" s="213"/>
      <c r="D12" s="213"/>
      <c r="E12" s="213"/>
      <c r="F12" s="213"/>
      <c r="G12" s="213"/>
      <c r="H12" s="213"/>
      <c r="I12" s="213"/>
      <c r="J12" s="210"/>
      <c r="K12" s="2"/>
      <c r="L12" s="2"/>
      <c r="M12" s="2"/>
      <c r="N12" s="2"/>
      <c r="O12" s="2"/>
      <c r="P12" s="2"/>
      <c r="Q12" s="2"/>
      <c r="R12" s="2"/>
      <c r="S12" s="2"/>
      <c r="T12" s="2"/>
      <c r="U12" s="2"/>
      <c r="V12" s="2"/>
      <c r="W12" s="2"/>
      <c r="X12" s="2"/>
      <c r="Y12" s="2"/>
      <c r="Z12" s="2"/>
    </row>
    <row r="13" spans="1:26" ht="16.5" customHeight="1">
      <c r="A13" s="243" t="s">
        <v>220</v>
      </c>
      <c r="B13" s="231" t="s">
        <v>16</v>
      </c>
      <c r="C13" s="232"/>
      <c r="D13" s="19" t="s">
        <v>17</v>
      </c>
      <c r="E13" s="20">
        <v>0</v>
      </c>
      <c r="F13" s="20">
        <v>0</v>
      </c>
      <c r="G13" s="20">
        <v>0</v>
      </c>
      <c r="H13" s="21">
        <v>0</v>
      </c>
      <c r="I13" s="224" t="s">
        <v>18</v>
      </c>
      <c r="J13" s="260" t="s">
        <v>19</v>
      </c>
      <c r="K13" s="2"/>
      <c r="L13" s="2"/>
      <c r="M13" s="2"/>
      <c r="N13" s="2"/>
      <c r="O13" s="2"/>
      <c r="P13" s="2"/>
      <c r="Q13" s="2"/>
      <c r="R13" s="2"/>
      <c r="S13" s="2"/>
      <c r="T13" s="2"/>
      <c r="U13" s="2"/>
      <c r="V13" s="2"/>
      <c r="W13" s="2"/>
      <c r="X13" s="2"/>
      <c r="Y13" s="2"/>
      <c r="Z13" s="2"/>
    </row>
    <row r="14" spans="1:26" ht="16.5" customHeight="1">
      <c r="A14" s="244"/>
      <c r="B14" s="233"/>
      <c r="C14" s="234"/>
      <c r="D14" s="146" t="s">
        <v>20</v>
      </c>
      <c r="E14" s="11" t="str">
        <f t="shared" ref="E14:H14" si="7">IF(E13=0,"0%",+E13/E9)</f>
        <v>0%</v>
      </c>
      <c r="F14" s="11" t="str">
        <f t="shared" si="7"/>
        <v>0%</v>
      </c>
      <c r="G14" s="11" t="str">
        <f t="shared" si="7"/>
        <v>0%</v>
      </c>
      <c r="H14" s="11" t="str">
        <f t="shared" si="7"/>
        <v>0%</v>
      </c>
      <c r="I14" s="220"/>
      <c r="J14" s="220"/>
      <c r="K14" s="2"/>
      <c r="L14" s="2"/>
      <c r="M14" s="2"/>
      <c r="N14" s="2"/>
      <c r="O14" s="2"/>
      <c r="P14" s="2"/>
      <c r="Q14" s="2"/>
      <c r="R14" s="2"/>
      <c r="S14" s="2"/>
      <c r="T14" s="2"/>
      <c r="U14" s="2"/>
      <c r="V14" s="2"/>
      <c r="W14" s="2"/>
      <c r="X14" s="2"/>
      <c r="Y14" s="2"/>
      <c r="Z14" s="2"/>
    </row>
    <row r="15" spans="1:26" ht="36" customHeight="1">
      <c r="A15" s="147" t="s">
        <v>21</v>
      </c>
      <c r="B15" s="209" t="s">
        <v>22</v>
      </c>
      <c r="C15" s="210"/>
      <c r="D15" s="170"/>
      <c r="E15" s="171">
        <f t="shared" ref="E15:H15" si="8">E9*$D$15</f>
        <v>0</v>
      </c>
      <c r="F15" s="171">
        <f t="shared" si="8"/>
        <v>0</v>
      </c>
      <c r="G15" s="171">
        <f t="shared" si="8"/>
        <v>0</v>
      </c>
      <c r="H15" s="171">
        <f t="shared" si="8"/>
        <v>0</v>
      </c>
      <c r="I15" s="148" t="s">
        <v>23</v>
      </c>
      <c r="J15" s="149" t="s">
        <v>24</v>
      </c>
      <c r="K15" s="2"/>
      <c r="L15" s="2"/>
      <c r="M15" s="2"/>
      <c r="N15" s="2"/>
      <c r="O15" s="2"/>
      <c r="P15" s="2"/>
      <c r="Q15" s="2"/>
      <c r="R15" s="2"/>
      <c r="S15" s="2"/>
      <c r="T15" s="2"/>
      <c r="U15" s="2"/>
      <c r="V15" s="2"/>
      <c r="W15" s="2"/>
      <c r="X15" s="2"/>
      <c r="Y15" s="2"/>
      <c r="Z15" s="2"/>
    </row>
    <row r="16" spans="1:26" ht="18" customHeight="1">
      <c r="A16" s="243" t="s">
        <v>223</v>
      </c>
      <c r="B16" s="231" t="s">
        <v>25</v>
      </c>
      <c r="C16" s="232"/>
      <c r="D16" s="22" t="s">
        <v>17</v>
      </c>
      <c r="E16" s="23">
        <f t="shared" ref="E16:H16" si="9">E13+E15</f>
        <v>0</v>
      </c>
      <c r="F16" s="23">
        <f t="shared" si="9"/>
        <v>0</v>
      </c>
      <c r="G16" s="23">
        <f t="shared" si="9"/>
        <v>0</v>
      </c>
      <c r="H16" s="24">
        <f t="shared" si="9"/>
        <v>0</v>
      </c>
      <c r="I16" s="224" t="s">
        <v>26</v>
      </c>
      <c r="J16" s="225"/>
      <c r="K16" s="2"/>
      <c r="L16" s="2"/>
      <c r="M16" s="2"/>
      <c r="N16" s="2"/>
      <c r="O16" s="2"/>
      <c r="P16" s="2"/>
      <c r="Q16" s="2"/>
      <c r="R16" s="2"/>
      <c r="S16" s="2"/>
      <c r="T16" s="2"/>
      <c r="U16" s="2"/>
      <c r="V16" s="2"/>
      <c r="W16" s="2"/>
      <c r="X16" s="2"/>
      <c r="Y16" s="2"/>
      <c r="Z16" s="2"/>
    </row>
    <row r="17" spans="1:26" ht="18" customHeight="1">
      <c r="A17" s="244"/>
      <c r="B17" s="233"/>
      <c r="C17" s="234"/>
      <c r="D17" s="146" t="s">
        <v>20</v>
      </c>
      <c r="E17" s="25" t="str">
        <f>IF(E16=0,"0%",+E16/E9)</f>
        <v>0%</v>
      </c>
      <c r="F17" s="25" t="str">
        <f t="shared" ref="F17:H17" si="10">IF(F16=0,"0%",+F16/F9)</f>
        <v>0%</v>
      </c>
      <c r="G17" s="25" t="str">
        <f t="shared" si="10"/>
        <v>0%</v>
      </c>
      <c r="H17" s="25" t="str">
        <f t="shared" si="10"/>
        <v>0%</v>
      </c>
      <c r="I17" s="220"/>
      <c r="J17" s="220"/>
      <c r="K17" s="2"/>
      <c r="L17" s="2"/>
      <c r="M17" s="2"/>
      <c r="N17" s="2"/>
      <c r="O17" s="2"/>
      <c r="P17" s="2"/>
      <c r="Q17" s="2"/>
      <c r="R17" s="2"/>
      <c r="S17" s="2"/>
      <c r="T17" s="2"/>
      <c r="U17" s="2"/>
      <c r="V17" s="2"/>
      <c r="W17" s="2"/>
      <c r="X17" s="2"/>
      <c r="Y17" s="2"/>
      <c r="Z17" s="2"/>
    </row>
    <row r="18" spans="1:26" ht="19.5" customHeight="1">
      <c r="A18" s="259" t="s">
        <v>27</v>
      </c>
      <c r="B18" s="214" t="s">
        <v>28</v>
      </c>
      <c r="C18" s="210"/>
      <c r="D18" s="26" t="s">
        <v>17</v>
      </c>
      <c r="E18" s="27">
        <f t="shared" ref="E18:H18" si="11">E9-E16</f>
        <v>0</v>
      </c>
      <c r="F18" s="27">
        <f t="shared" si="11"/>
        <v>0</v>
      </c>
      <c r="G18" s="27">
        <f t="shared" si="11"/>
        <v>0</v>
      </c>
      <c r="H18" s="28">
        <f t="shared" si="11"/>
        <v>0</v>
      </c>
      <c r="I18" s="226" t="s">
        <v>29</v>
      </c>
      <c r="J18" s="227"/>
      <c r="K18" s="2"/>
      <c r="L18" s="2"/>
      <c r="M18" s="2"/>
      <c r="N18" s="2"/>
      <c r="O18" s="2"/>
      <c r="P18" s="2"/>
      <c r="Q18" s="2"/>
      <c r="R18" s="2"/>
      <c r="S18" s="2"/>
      <c r="T18" s="2"/>
      <c r="U18" s="2"/>
      <c r="V18" s="2"/>
      <c r="W18" s="2"/>
      <c r="X18" s="2"/>
      <c r="Y18" s="2"/>
      <c r="Z18" s="2"/>
    </row>
    <row r="19" spans="1:26" ht="19.5" customHeight="1">
      <c r="A19" s="220"/>
      <c r="B19" s="214" t="s">
        <v>30</v>
      </c>
      <c r="C19" s="210"/>
      <c r="D19" s="26" t="s">
        <v>20</v>
      </c>
      <c r="E19" s="29" t="str">
        <f>IF(E18=0,"0%",+E18/E9)</f>
        <v>0%</v>
      </c>
      <c r="F19" s="29" t="str">
        <f t="shared" ref="F19:H19" si="12">IF(F18=0,"0%",+F18/F9)</f>
        <v>0%</v>
      </c>
      <c r="G19" s="29" t="str">
        <f t="shared" si="12"/>
        <v>0%</v>
      </c>
      <c r="H19" s="29" t="str">
        <f t="shared" si="12"/>
        <v>0%</v>
      </c>
      <c r="I19" s="220"/>
      <c r="J19" s="220"/>
      <c r="K19" s="2"/>
      <c r="L19" s="2"/>
      <c r="M19" s="2"/>
      <c r="N19" s="2"/>
      <c r="O19" s="2"/>
      <c r="P19" s="2"/>
      <c r="Q19" s="2"/>
      <c r="R19" s="2"/>
      <c r="S19" s="2"/>
      <c r="T19" s="2"/>
      <c r="U19" s="2"/>
      <c r="V19" s="2"/>
      <c r="W19" s="2"/>
      <c r="X19" s="2"/>
      <c r="Y19" s="2"/>
      <c r="Z19" s="2"/>
    </row>
    <row r="20" spans="1:26" ht="19.5" customHeight="1">
      <c r="A20" s="251" t="s">
        <v>222</v>
      </c>
      <c r="B20" s="245" t="s">
        <v>31</v>
      </c>
      <c r="C20" s="232"/>
      <c r="D20" s="22" t="s">
        <v>17</v>
      </c>
      <c r="E20" s="150"/>
      <c r="F20" s="151"/>
      <c r="G20" s="151"/>
      <c r="H20" s="152"/>
      <c r="I20" s="224" t="s">
        <v>32</v>
      </c>
      <c r="J20" s="228" t="s">
        <v>215</v>
      </c>
      <c r="K20" s="2"/>
      <c r="L20" s="2"/>
      <c r="M20" s="2"/>
      <c r="N20" s="2"/>
      <c r="O20" s="2"/>
      <c r="P20" s="2"/>
      <c r="Q20" s="2"/>
      <c r="R20" s="2"/>
      <c r="S20" s="2"/>
      <c r="T20" s="2"/>
      <c r="U20" s="2"/>
      <c r="V20" s="2"/>
      <c r="W20" s="2"/>
      <c r="X20" s="2"/>
      <c r="Y20" s="2"/>
      <c r="Z20" s="2"/>
    </row>
    <row r="21" spans="1:26" ht="19.5" customHeight="1">
      <c r="A21" s="223"/>
      <c r="B21" s="233"/>
      <c r="C21" s="234"/>
      <c r="D21" s="22" t="s">
        <v>20</v>
      </c>
      <c r="E21" s="25" t="str">
        <f>IF(E20=0,"0%",+E20/E9)</f>
        <v>0%</v>
      </c>
      <c r="F21" s="25" t="str">
        <f t="shared" ref="F21:H21" si="13">IF(F20=0,"0%",+F20/F9)</f>
        <v>0%</v>
      </c>
      <c r="G21" s="25" t="str">
        <f t="shared" si="13"/>
        <v>0%</v>
      </c>
      <c r="H21" s="25" t="str">
        <f t="shared" si="13"/>
        <v>0%</v>
      </c>
      <c r="I21" s="220"/>
      <c r="J21" s="223"/>
      <c r="K21" s="2"/>
      <c r="L21" s="2"/>
      <c r="M21" s="2"/>
      <c r="N21" s="2"/>
      <c r="O21" s="2"/>
      <c r="P21" s="2"/>
      <c r="Q21" s="2"/>
      <c r="R21" s="2"/>
      <c r="S21" s="2"/>
      <c r="T21" s="2"/>
      <c r="U21" s="2"/>
      <c r="V21" s="2"/>
      <c r="W21" s="2"/>
      <c r="X21" s="2"/>
      <c r="Y21" s="2"/>
      <c r="Z21" s="2"/>
    </row>
    <row r="22" spans="1:26" ht="19.5" customHeight="1">
      <c r="A22" s="223"/>
      <c r="B22" s="231" t="s">
        <v>34</v>
      </c>
      <c r="C22" s="232"/>
      <c r="D22" s="22" t="s">
        <v>17</v>
      </c>
      <c r="E22" s="23">
        <f t="shared" ref="E22:H22" si="14">E20+E16</f>
        <v>0</v>
      </c>
      <c r="F22" s="23">
        <f t="shared" si="14"/>
        <v>0</v>
      </c>
      <c r="G22" s="23">
        <f t="shared" si="14"/>
        <v>0</v>
      </c>
      <c r="H22" s="24">
        <f t="shared" si="14"/>
        <v>0</v>
      </c>
      <c r="I22" s="224" t="s">
        <v>35</v>
      </c>
      <c r="J22" s="223"/>
      <c r="K22" s="2"/>
      <c r="L22" s="2"/>
      <c r="M22" s="2"/>
      <c r="N22" s="2"/>
      <c r="O22" s="2"/>
      <c r="P22" s="2"/>
      <c r="Q22" s="2"/>
      <c r="R22" s="2"/>
      <c r="S22" s="2"/>
      <c r="T22" s="2"/>
      <c r="U22" s="2"/>
      <c r="V22" s="2"/>
      <c r="W22" s="2"/>
      <c r="X22" s="2"/>
      <c r="Y22" s="2"/>
      <c r="Z22" s="2"/>
    </row>
    <row r="23" spans="1:26" ht="19.5" customHeight="1">
      <c r="A23" s="223"/>
      <c r="B23" s="233"/>
      <c r="C23" s="234"/>
      <c r="D23" s="22" t="s">
        <v>20</v>
      </c>
      <c r="E23" s="25" t="str">
        <f>IF(E22=0,"0%",+E22/E9)</f>
        <v>0%</v>
      </c>
      <c r="F23" s="25" t="str">
        <f t="shared" ref="F23:H23" si="15">IF(F22=0,"0%",+F22/F9)</f>
        <v>0%</v>
      </c>
      <c r="G23" s="25" t="str">
        <f t="shared" si="15"/>
        <v>0%</v>
      </c>
      <c r="H23" s="25" t="str">
        <f t="shared" si="15"/>
        <v>0%</v>
      </c>
      <c r="I23" s="220"/>
      <c r="J23" s="220"/>
      <c r="K23" s="2"/>
      <c r="L23" s="2"/>
      <c r="M23" s="2"/>
      <c r="N23" s="2"/>
      <c r="O23" s="2"/>
      <c r="P23" s="2"/>
      <c r="Q23" s="2"/>
      <c r="R23" s="2"/>
      <c r="S23" s="2"/>
      <c r="T23" s="2"/>
      <c r="U23" s="2"/>
      <c r="V23" s="2"/>
      <c r="W23" s="2"/>
      <c r="X23" s="2"/>
      <c r="Y23" s="2"/>
      <c r="Z23" s="2"/>
    </row>
    <row r="24" spans="1:26" ht="19.5" customHeight="1">
      <c r="A24" s="223"/>
      <c r="B24" s="245" t="s">
        <v>36</v>
      </c>
      <c r="C24" s="232"/>
      <c r="D24" s="22" t="s">
        <v>17</v>
      </c>
      <c r="E24" s="23">
        <f t="shared" ref="E24:H24" si="16">E9-E22</f>
        <v>0</v>
      </c>
      <c r="F24" s="23">
        <f t="shared" si="16"/>
        <v>0</v>
      </c>
      <c r="G24" s="23">
        <f t="shared" si="16"/>
        <v>0</v>
      </c>
      <c r="H24" s="24">
        <f t="shared" si="16"/>
        <v>0</v>
      </c>
      <c r="I24" s="224" t="s">
        <v>37</v>
      </c>
      <c r="J24" s="262" t="s">
        <v>214</v>
      </c>
      <c r="K24" s="2"/>
      <c r="L24" s="2"/>
      <c r="M24" s="2"/>
      <c r="N24" s="2"/>
      <c r="O24" s="2"/>
      <c r="P24" s="2"/>
      <c r="Q24" s="2"/>
      <c r="R24" s="2"/>
      <c r="S24" s="2"/>
      <c r="T24" s="2"/>
      <c r="U24" s="2"/>
      <c r="V24" s="2"/>
      <c r="W24" s="2"/>
      <c r="X24" s="2"/>
      <c r="Y24" s="2"/>
      <c r="Z24" s="2"/>
    </row>
    <row r="25" spans="1:26" ht="19.5" customHeight="1">
      <c r="A25" s="220"/>
      <c r="B25" s="233"/>
      <c r="C25" s="234"/>
      <c r="D25" s="22" t="s">
        <v>20</v>
      </c>
      <c r="E25" s="25" t="str">
        <f>IF(E24=0,"0%",+E24/E9)</f>
        <v>0%</v>
      </c>
      <c r="F25" s="25" t="str">
        <f t="shared" ref="F25:H25" si="17">IF(F24=0,"0%",+F24/F9)</f>
        <v>0%</v>
      </c>
      <c r="G25" s="25" t="str">
        <f t="shared" si="17"/>
        <v>0%</v>
      </c>
      <c r="H25" s="25" t="str">
        <f t="shared" si="17"/>
        <v>0%</v>
      </c>
      <c r="I25" s="220"/>
      <c r="J25" s="220"/>
      <c r="K25" s="2"/>
      <c r="L25" s="2"/>
      <c r="M25" s="2"/>
      <c r="N25" s="2"/>
      <c r="O25" s="2"/>
      <c r="P25" s="2"/>
      <c r="Q25" s="2"/>
      <c r="R25" s="2"/>
      <c r="S25" s="2"/>
      <c r="T25" s="2"/>
      <c r="U25" s="2"/>
      <c r="V25" s="2"/>
      <c r="W25" s="2"/>
      <c r="X25" s="2"/>
      <c r="Y25" s="2"/>
      <c r="Z25" s="2"/>
    </row>
    <row r="26" spans="1:26" ht="13.5" customHeight="1">
      <c r="A26" s="261"/>
      <c r="B26" s="216"/>
      <c r="C26" s="216"/>
      <c r="D26" s="216"/>
      <c r="E26" s="216"/>
      <c r="F26" s="216"/>
      <c r="G26" s="216"/>
      <c r="H26" s="217"/>
      <c r="I26" s="13"/>
      <c r="J26" s="14"/>
      <c r="K26" s="2"/>
      <c r="L26" s="2"/>
      <c r="M26" s="2"/>
      <c r="N26" s="2"/>
      <c r="O26" s="2"/>
      <c r="P26" s="2"/>
      <c r="Q26" s="2"/>
      <c r="R26" s="2"/>
      <c r="S26" s="2"/>
      <c r="T26" s="2"/>
      <c r="U26" s="2"/>
      <c r="V26" s="2"/>
      <c r="W26" s="2"/>
      <c r="X26" s="2"/>
      <c r="Y26" s="2"/>
      <c r="Z26" s="2"/>
    </row>
    <row r="27" spans="1:26" ht="13.5" customHeight="1">
      <c r="A27" s="218" t="s">
        <v>38</v>
      </c>
      <c r="B27" s="213"/>
      <c r="C27" s="213"/>
      <c r="D27" s="213"/>
      <c r="E27" s="213"/>
      <c r="F27" s="213"/>
      <c r="G27" s="213"/>
      <c r="H27" s="213"/>
      <c r="I27" s="213"/>
      <c r="J27" s="210"/>
      <c r="K27" s="2"/>
      <c r="L27" s="2"/>
      <c r="M27" s="2"/>
      <c r="N27" s="2"/>
      <c r="O27" s="2"/>
      <c r="P27" s="2"/>
      <c r="Q27" s="2"/>
      <c r="R27" s="2"/>
      <c r="S27" s="2"/>
      <c r="T27" s="2"/>
      <c r="U27" s="2"/>
      <c r="V27" s="2"/>
      <c r="W27" s="2"/>
      <c r="X27" s="2"/>
      <c r="Y27" s="2"/>
      <c r="Z27" s="2"/>
    </row>
    <row r="28" spans="1:26" ht="33.75" customHeight="1">
      <c r="A28" s="251" t="s">
        <v>221</v>
      </c>
      <c r="B28" s="19" t="s">
        <v>39</v>
      </c>
      <c r="C28" s="30">
        <v>0.33</v>
      </c>
      <c r="D28" s="31">
        <v>10</v>
      </c>
      <c r="E28" s="32">
        <f t="shared" ref="E28:H28" si="18">E20*$C28*$D28</f>
        <v>0</v>
      </c>
      <c r="F28" s="32">
        <f t="shared" si="18"/>
        <v>0</v>
      </c>
      <c r="G28" s="32">
        <f t="shared" si="18"/>
        <v>0</v>
      </c>
      <c r="H28" s="32">
        <f t="shared" si="18"/>
        <v>0</v>
      </c>
      <c r="I28" s="33"/>
      <c r="J28" s="222" t="s">
        <v>40</v>
      </c>
      <c r="K28" s="2"/>
      <c r="L28" s="2"/>
      <c r="M28" s="2"/>
      <c r="N28" s="2"/>
      <c r="O28" s="2"/>
      <c r="P28" s="2"/>
      <c r="Q28" s="2"/>
      <c r="R28" s="2"/>
      <c r="S28" s="2"/>
      <c r="T28" s="2"/>
      <c r="U28" s="2"/>
      <c r="V28" s="2"/>
      <c r="W28" s="2"/>
      <c r="X28" s="2"/>
      <c r="Y28" s="2"/>
      <c r="Z28" s="2"/>
    </row>
    <row r="29" spans="1:26" ht="25.5" customHeight="1">
      <c r="A29" s="244"/>
      <c r="B29" s="34" t="s">
        <v>41</v>
      </c>
      <c r="C29" s="35">
        <f>100%-C28</f>
        <v>0.66999999999999993</v>
      </c>
      <c r="D29" s="36">
        <v>20</v>
      </c>
      <c r="E29" s="37">
        <f t="shared" ref="E29:H29" si="19">E20*$C29*$D29</f>
        <v>0</v>
      </c>
      <c r="F29" s="37">
        <f t="shared" si="19"/>
        <v>0</v>
      </c>
      <c r="G29" s="37">
        <f t="shared" si="19"/>
        <v>0</v>
      </c>
      <c r="H29" s="37">
        <f t="shared" si="19"/>
        <v>0</v>
      </c>
      <c r="I29" s="33"/>
      <c r="J29" s="223"/>
      <c r="K29" s="2"/>
      <c r="L29" s="2"/>
      <c r="M29" s="2"/>
      <c r="N29" s="2"/>
      <c r="O29" s="2"/>
      <c r="P29" s="2"/>
      <c r="Q29" s="2"/>
      <c r="R29" s="2"/>
      <c r="S29" s="2"/>
      <c r="T29" s="2"/>
      <c r="U29" s="2"/>
      <c r="V29" s="2"/>
      <c r="W29" s="2"/>
      <c r="X29" s="2"/>
      <c r="Y29" s="2"/>
      <c r="Z29" s="2"/>
    </row>
    <row r="30" spans="1:26" ht="23.25" customHeight="1">
      <c r="A30" s="22" t="s">
        <v>42</v>
      </c>
      <c r="B30" s="209" t="s">
        <v>43</v>
      </c>
      <c r="C30" s="213"/>
      <c r="D30" s="210"/>
      <c r="E30" s="9">
        <f t="shared" ref="E30:H30" si="20">E28+E29</f>
        <v>0</v>
      </c>
      <c r="F30" s="9">
        <f t="shared" si="20"/>
        <v>0</v>
      </c>
      <c r="G30" s="9">
        <f t="shared" si="20"/>
        <v>0</v>
      </c>
      <c r="H30" s="10">
        <f t="shared" si="20"/>
        <v>0</v>
      </c>
      <c r="I30" s="33"/>
      <c r="J30" s="220"/>
      <c r="K30" s="2"/>
      <c r="L30" s="2"/>
      <c r="M30" s="2"/>
      <c r="N30" s="2"/>
      <c r="O30" s="2"/>
      <c r="P30" s="2"/>
      <c r="Q30" s="2"/>
      <c r="R30" s="2"/>
      <c r="S30" s="2"/>
      <c r="T30" s="2"/>
      <c r="U30" s="2"/>
      <c r="V30" s="2"/>
      <c r="W30" s="2"/>
      <c r="X30" s="2"/>
      <c r="Y30" s="2"/>
      <c r="Z30" s="2"/>
    </row>
    <row r="31" spans="1:26" ht="8.25" customHeight="1">
      <c r="A31" s="38"/>
      <c r="B31" s="38"/>
      <c r="C31" s="38"/>
      <c r="D31" s="38"/>
      <c r="E31" s="38"/>
      <c r="F31" s="38"/>
      <c r="G31" s="38"/>
      <c r="H31" s="38"/>
      <c r="I31" s="13"/>
      <c r="J31" s="14"/>
      <c r="K31" s="2"/>
      <c r="L31" s="2"/>
      <c r="M31" s="2"/>
      <c r="N31" s="2"/>
      <c r="O31" s="2"/>
      <c r="P31" s="2"/>
      <c r="Q31" s="2"/>
      <c r="R31" s="2"/>
      <c r="S31" s="2"/>
      <c r="T31" s="2"/>
      <c r="U31" s="2"/>
      <c r="V31" s="2"/>
      <c r="W31" s="2"/>
      <c r="X31" s="2"/>
      <c r="Y31" s="2"/>
      <c r="Z31" s="2"/>
    </row>
    <row r="32" spans="1:26" ht="30" customHeight="1">
      <c r="A32" s="200" t="s">
        <v>224</v>
      </c>
      <c r="B32" s="209" t="s">
        <v>44</v>
      </c>
      <c r="C32" s="210"/>
      <c r="D32" s="39">
        <v>0.05</v>
      </c>
      <c r="E32" s="9">
        <f t="shared" ref="E32:H32" si="21">E30+(E30*$D$32)</f>
        <v>0</v>
      </c>
      <c r="F32" s="9">
        <f t="shared" si="21"/>
        <v>0</v>
      </c>
      <c r="G32" s="9">
        <f t="shared" si="21"/>
        <v>0</v>
      </c>
      <c r="H32" s="10">
        <f t="shared" si="21"/>
        <v>0</v>
      </c>
      <c r="I32" s="33"/>
      <c r="J32" s="149" t="s">
        <v>45</v>
      </c>
      <c r="K32" s="2"/>
      <c r="L32" s="2"/>
      <c r="M32" s="2"/>
      <c r="N32" s="2"/>
      <c r="O32" s="2"/>
      <c r="P32" s="2"/>
      <c r="Q32" s="2"/>
      <c r="R32" s="2"/>
      <c r="S32" s="2"/>
      <c r="T32" s="2"/>
      <c r="U32" s="2"/>
      <c r="V32" s="2"/>
      <c r="W32" s="2"/>
      <c r="X32" s="2"/>
      <c r="Y32" s="2"/>
      <c r="Z32" s="2"/>
    </row>
    <row r="33" spans="1:26" ht="36.75" customHeight="1">
      <c r="A33" s="201" t="s">
        <v>225</v>
      </c>
      <c r="B33" s="209" t="s">
        <v>46</v>
      </c>
      <c r="C33" s="210"/>
      <c r="D33" s="40">
        <v>0.25</v>
      </c>
      <c r="E33" s="9">
        <f t="shared" ref="E33:F33" si="22">E32*$D$33</f>
        <v>0</v>
      </c>
      <c r="F33" s="9">
        <f t="shared" si="22"/>
        <v>0</v>
      </c>
      <c r="G33" s="41">
        <f t="shared" ref="G33:H33" si="23">(G32*$D$33)-(G32*$D$33)</f>
        <v>0</v>
      </c>
      <c r="H33" s="41">
        <f t="shared" si="23"/>
        <v>0</v>
      </c>
      <c r="I33" s="33"/>
      <c r="J33" s="149" t="s">
        <v>47</v>
      </c>
      <c r="K33" s="2"/>
      <c r="L33" s="2"/>
      <c r="M33" s="2"/>
      <c r="N33" s="2"/>
      <c r="O33" s="2"/>
      <c r="P33" s="2"/>
      <c r="Q33" s="2"/>
      <c r="R33" s="2"/>
      <c r="S33" s="2"/>
      <c r="T33" s="2"/>
      <c r="U33" s="2"/>
      <c r="V33" s="2"/>
      <c r="W33" s="2"/>
      <c r="X33" s="2"/>
      <c r="Y33" s="2"/>
      <c r="Z33" s="2"/>
    </row>
    <row r="34" spans="1:26" ht="15.75" customHeight="1">
      <c r="A34" s="219" t="s">
        <v>48</v>
      </c>
      <c r="B34" s="214" t="s">
        <v>49</v>
      </c>
      <c r="C34" s="213"/>
      <c r="D34" s="210"/>
      <c r="E34" s="43">
        <f t="shared" ref="E34:H34" si="24">E32+E33</f>
        <v>0</v>
      </c>
      <c r="F34" s="43">
        <f t="shared" si="24"/>
        <v>0</v>
      </c>
      <c r="G34" s="43">
        <f t="shared" si="24"/>
        <v>0</v>
      </c>
      <c r="H34" s="44">
        <f t="shared" si="24"/>
        <v>0</v>
      </c>
      <c r="I34" s="45"/>
      <c r="J34" s="221" t="s">
        <v>50</v>
      </c>
      <c r="K34" s="2"/>
      <c r="L34" s="2"/>
      <c r="M34" s="2"/>
      <c r="N34" s="2"/>
      <c r="O34" s="2"/>
      <c r="P34" s="2"/>
      <c r="Q34" s="2"/>
      <c r="R34" s="2"/>
      <c r="S34" s="2"/>
      <c r="T34" s="2"/>
      <c r="U34" s="2"/>
      <c r="V34" s="2"/>
      <c r="W34" s="2"/>
      <c r="X34" s="2"/>
      <c r="Y34" s="2"/>
      <c r="Z34" s="2"/>
    </row>
    <row r="35" spans="1:26" ht="15.75" customHeight="1">
      <c r="A35" s="220"/>
      <c r="B35" s="214" t="s">
        <v>51</v>
      </c>
      <c r="C35" s="210"/>
      <c r="D35" s="46">
        <v>10</v>
      </c>
      <c r="E35" s="43">
        <f t="shared" ref="E35:H35" si="25">E34/$D$35</f>
        <v>0</v>
      </c>
      <c r="F35" s="43">
        <f t="shared" si="25"/>
        <v>0</v>
      </c>
      <c r="G35" s="43">
        <f t="shared" si="25"/>
        <v>0</v>
      </c>
      <c r="H35" s="43">
        <f t="shared" si="25"/>
        <v>0</v>
      </c>
      <c r="I35" s="45"/>
      <c r="J35" s="220"/>
      <c r="K35" s="2"/>
      <c r="L35" s="2"/>
      <c r="M35" s="2"/>
      <c r="N35" s="2"/>
      <c r="O35" s="2"/>
      <c r="P35" s="2"/>
      <c r="Q35" s="2"/>
      <c r="R35" s="2"/>
      <c r="S35" s="2"/>
      <c r="T35" s="2"/>
      <c r="U35" s="2"/>
      <c r="V35" s="2"/>
      <c r="W35" s="2"/>
      <c r="X35" s="2"/>
      <c r="Y35" s="2"/>
      <c r="Z35" s="2"/>
    </row>
    <row r="36" spans="1:26" ht="13.5" customHeight="1">
      <c r="A36" s="215"/>
      <c r="B36" s="216"/>
      <c r="C36" s="216"/>
      <c r="D36" s="216"/>
      <c r="E36" s="216"/>
      <c r="F36" s="216"/>
      <c r="G36" s="216"/>
      <c r="H36" s="217"/>
      <c r="I36" s="13"/>
      <c r="J36" s="14"/>
      <c r="K36" s="2"/>
      <c r="L36" s="2"/>
      <c r="M36" s="2"/>
      <c r="N36" s="2"/>
      <c r="O36" s="2"/>
      <c r="P36" s="2"/>
      <c r="Q36" s="2"/>
      <c r="R36" s="2"/>
      <c r="S36" s="2"/>
      <c r="T36" s="2"/>
      <c r="U36" s="2"/>
      <c r="V36" s="2"/>
      <c r="W36" s="2"/>
      <c r="X36" s="2"/>
      <c r="Y36" s="2"/>
      <c r="Z36" s="2"/>
    </row>
    <row r="37" spans="1:26" ht="13.5" customHeight="1">
      <c r="A37" s="218" t="s">
        <v>52</v>
      </c>
      <c r="B37" s="213"/>
      <c r="C37" s="213"/>
      <c r="D37" s="213"/>
      <c r="E37" s="213"/>
      <c r="F37" s="213"/>
      <c r="G37" s="213"/>
      <c r="H37" s="213"/>
      <c r="I37" s="213"/>
      <c r="J37" s="210"/>
      <c r="K37" s="2"/>
      <c r="L37" s="2"/>
      <c r="M37" s="2"/>
      <c r="N37" s="2"/>
      <c r="O37" s="2"/>
      <c r="P37" s="2"/>
      <c r="Q37" s="2"/>
      <c r="R37" s="2"/>
      <c r="S37" s="2"/>
      <c r="T37" s="2"/>
      <c r="U37" s="2"/>
      <c r="V37" s="2"/>
      <c r="W37" s="2"/>
      <c r="X37" s="2"/>
      <c r="Y37" s="2"/>
      <c r="Z37" s="2"/>
    </row>
    <row r="38" spans="1:26" ht="39" customHeight="1">
      <c r="A38" s="202" t="s">
        <v>226</v>
      </c>
      <c r="B38" s="209" t="s">
        <v>53</v>
      </c>
      <c r="C38" s="210"/>
      <c r="D38" s="47">
        <v>0.27</v>
      </c>
      <c r="E38" s="48">
        <f t="shared" ref="E38:H38" si="26">E35*$D$38</f>
        <v>0</v>
      </c>
      <c r="F38" s="48">
        <f t="shared" si="26"/>
        <v>0</v>
      </c>
      <c r="G38" s="48">
        <f t="shared" si="26"/>
        <v>0</v>
      </c>
      <c r="H38" s="49">
        <f t="shared" si="26"/>
        <v>0</v>
      </c>
      <c r="I38" s="33"/>
      <c r="J38" s="149" t="s">
        <v>54</v>
      </c>
      <c r="K38" s="2"/>
      <c r="L38" s="2"/>
      <c r="M38" s="2"/>
      <c r="N38" s="2"/>
      <c r="O38" s="2"/>
      <c r="P38" s="2"/>
      <c r="Q38" s="2"/>
      <c r="R38" s="2"/>
      <c r="S38" s="2"/>
      <c r="T38" s="2"/>
      <c r="U38" s="2"/>
      <c r="V38" s="2"/>
      <c r="W38" s="2"/>
      <c r="X38" s="2"/>
      <c r="Y38" s="2"/>
      <c r="Z38" s="2"/>
    </row>
    <row r="39" spans="1:26" ht="36.75" customHeight="1">
      <c r="A39" s="202" t="s">
        <v>227</v>
      </c>
      <c r="B39" s="209" t="s">
        <v>55</v>
      </c>
      <c r="C39" s="210"/>
      <c r="D39" s="142">
        <v>0.25</v>
      </c>
      <c r="E39" s="48">
        <f t="shared" ref="E39:H39" si="27">E38*$D$39</f>
        <v>0</v>
      </c>
      <c r="F39" s="48">
        <f t="shared" si="27"/>
        <v>0</v>
      </c>
      <c r="G39" s="48">
        <f t="shared" si="27"/>
        <v>0</v>
      </c>
      <c r="H39" s="49">
        <f t="shared" si="27"/>
        <v>0</v>
      </c>
      <c r="I39" s="33"/>
      <c r="J39" s="149" t="s">
        <v>56</v>
      </c>
      <c r="K39" s="2"/>
      <c r="L39" s="2"/>
      <c r="M39" s="2"/>
      <c r="N39" s="2"/>
      <c r="O39" s="2"/>
      <c r="P39" s="2"/>
      <c r="Q39" s="2"/>
      <c r="R39" s="2"/>
      <c r="S39" s="2"/>
      <c r="T39" s="2"/>
      <c r="U39" s="2"/>
      <c r="V39" s="2"/>
      <c r="W39" s="2"/>
      <c r="X39" s="2"/>
      <c r="Y39" s="2"/>
      <c r="Z39" s="2"/>
    </row>
    <row r="40" spans="1:26" ht="42.75" customHeight="1">
      <c r="A40" s="202" t="s">
        <v>228</v>
      </c>
      <c r="B40" s="209" t="s">
        <v>57</v>
      </c>
      <c r="C40" s="210"/>
      <c r="D40" s="40">
        <v>0.08</v>
      </c>
      <c r="E40" s="48">
        <f t="shared" ref="E40:H40" si="28">E38*$D$40</f>
        <v>0</v>
      </c>
      <c r="F40" s="48">
        <f t="shared" si="28"/>
        <v>0</v>
      </c>
      <c r="G40" s="48">
        <f t="shared" si="28"/>
        <v>0</v>
      </c>
      <c r="H40" s="49">
        <f t="shared" si="28"/>
        <v>0</v>
      </c>
      <c r="I40" s="33"/>
      <c r="J40" s="149" t="s">
        <v>58</v>
      </c>
      <c r="K40" s="2"/>
      <c r="L40" s="2"/>
      <c r="M40" s="2"/>
      <c r="N40" s="2"/>
      <c r="O40" s="2"/>
      <c r="P40" s="2"/>
      <c r="Q40" s="2"/>
      <c r="R40" s="2"/>
      <c r="S40" s="2"/>
      <c r="T40" s="2"/>
      <c r="U40" s="2"/>
      <c r="V40" s="2"/>
      <c r="W40" s="2"/>
      <c r="X40" s="2"/>
      <c r="Y40" s="2"/>
      <c r="Z40" s="2"/>
    </row>
    <row r="41" spans="1:26" ht="50.25" customHeight="1">
      <c r="A41" s="202" t="s">
        <v>229</v>
      </c>
      <c r="B41" s="211" t="s">
        <v>59</v>
      </c>
      <c r="C41" s="210"/>
      <c r="D41" s="40">
        <v>0.15</v>
      </c>
      <c r="E41" s="48">
        <f t="shared" ref="E41:H41" si="29">E38*$D$41</f>
        <v>0</v>
      </c>
      <c r="F41" s="48">
        <f t="shared" si="29"/>
        <v>0</v>
      </c>
      <c r="G41" s="48">
        <f t="shared" si="29"/>
        <v>0</v>
      </c>
      <c r="H41" s="49">
        <f t="shared" si="29"/>
        <v>0</v>
      </c>
      <c r="I41" s="33"/>
      <c r="J41" s="149" t="s">
        <v>60</v>
      </c>
      <c r="K41" s="2"/>
      <c r="L41" s="2"/>
      <c r="M41" s="2"/>
      <c r="N41" s="2"/>
      <c r="O41" s="2"/>
      <c r="P41" s="2"/>
      <c r="Q41" s="2"/>
      <c r="R41" s="2"/>
      <c r="S41" s="2"/>
      <c r="T41" s="2"/>
      <c r="U41" s="2"/>
      <c r="V41" s="2"/>
      <c r="W41" s="2"/>
      <c r="X41" s="2"/>
      <c r="Y41" s="2"/>
      <c r="Z41" s="2"/>
    </row>
    <row r="42" spans="1:26" ht="19.5" customHeight="1">
      <c r="A42" s="212" t="s">
        <v>61</v>
      </c>
      <c r="B42" s="213"/>
      <c r="C42" s="213"/>
      <c r="D42" s="210"/>
      <c r="E42" s="50">
        <f t="shared" ref="E42:H42" si="30">SUM(E38:E41)</f>
        <v>0</v>
      </c>
      <c r="F42" s="50">
        <f t="shared" si="30"/>
        <v>0</v>
      </c>
      <c r="G42" s="50">
        <f t="shared" si="30"/>
        <v>0</v>
      </c>
      <c r="H42" s="51">
        <f t="shared" si="30"/>
        <v>0</v>
      </c>
      <c r="I42" s="45"/>
      <c r="J42" s="155"/>
      <c r="K42" s="2"/>
      <c r="L42" s="2"/>
      <c r="M42" s="2"/>
      <c r="N42" s="2"/>
      <c r="O42" s="2"/>
      <c r="P42" s="2"/>
      <c r="Q42" s="2"/>
      <c r="R42" s="2"/>
      <c r="S42" s="2"/>
      <c r="T42" s="2"/>
      <c r="U42" s="2"/>
      <c r="V42" s="2"/>
      <c r="W42" s="2"/>
      <c r="X42" s="2"/>
      <c r="Y42" s="2"/>
      <c r="Z42" s="2"/>
    </row>
    <row r="43" spans="1:26" ht="13.5" customHeight="1">
      <c r="A43" s="264"/>
      <c r="B43" s="265"/>
      <c r="C43" s="265"/>
      <c r="D43" s="265"/>
      <c r="E43" s="265"/>
      <c r="F43" s="265"/>
      <c r="G43" s="265"/>
      <c r="H43" s="265"/>
      <c r="I43" s="265"/>
      <c r="J43" s="266"/>
      <c r="K43" s="2"/>
      <c r="L43" s="2"/>
      <c r="M43" s="2"/>
      <c r="N43" s="2"/>
      <c r="O43" s="2"/>
      <c r="P43" s="2"/>
      <c r="Q43" s="2"/>
      <c r="R43" s="2"/>
      <c r="S43" s="2"/>
      <c r="T43" s="2"/>
      <c r="U43" s="2"/>
      <c r="V43" s="2"/>
      <c r="W43" s="2"/>
      <c r="X43" s="2"/>
      <c r="Y43" s="2"/>
      <c r="Z43" s="2"/>
    </row>
    <row r="44" spans="1:26" ht="13.5" customHeight="1">
      <c r="A44" s="233"/>
      <c r="B44" s="267"/>
      <c r="C44" s="267"/>
      <c r="D44" s="267"/>
      <c r="E44" s="267"/>
      <c r="F44" s="267"/>
      <c r="G44" s="267"/>
      <c r="H44" s="267"/>
      <c r="I44" s="267"/>
      <c r="J44" s="234"/>
      <c r="K44" s="2"/>
      <c r="L44" s="2"/>
      <c r="M44" s="2"/>
      <c r="N44" s="2"/>
      <c r="O44" s="2"/>
      <c r="P44" s="2"/>
      <c r="Q44" s="2"/>
      <c r="R44" s="2"/>
      <c r="S44" s="2"/>
      <c r="T44" s="2"/>
      <c r="U44" s="2"/>
      <c r="V44" s="2"/>
      <c r="W44" s="2"/>
      <c r="X44" s="2"/>
      <c r="Y44" s="2"/>
      <c r="Z44" s="2"/>
    </row>
    <row r="45" spans="1:26" ht="13.5" customHeight="1">
      <c r="A45" s="218" t="s">
        <v>62</v>
      </c>
      <c r="B45" s="213"/>
      <c r="C45" s="213"/>
      <c r="D45" s="213"/>
      <c r="E45" s="213"/>
      <c r="F45" s="213"/>
      <c r="G45" s="213"/>
      <c r="H45" s="213"/>
      <c r="I45" s="213"/>
      <c r="J45" s="210"/>
      <c r="K45" s="2"/>
      <c r="L45" s="2"/>
      <c r="M45" s="2"/>
      <c r="N45" s="2"/>
      <c r="O45" s="2"/>
      <c r="P45" s="2"/>
      <c r="Q45" s="2"/>
      <c r="R45" s="2"/>
      <c r="S45" s="2"/>
      <c r="T45" s="2"/>
      <c r="U45" s="2"/>
      <c r="V45" s="2"/>
      <c r="W45" s="2"/>
      <c r="X45" s="2"/>
      <c r="Y45" s="2"/>
      <c r="Z45" s="2"/>
    </row>
    <row r="46" spans="1:26" ht="24" customHeight="1">
      <c r="A46" s="251" t="s">
        <v>249</v>
      </c>
      <c r="B46" s="19" t="s">
        <v>254</v>
      </c>
      <c r="C46" s="30">
        <v>0.33</v>
      </c>
      <c r="D46" s="31">
        <v>10</v>
      </c>
      <c r="E46" s="32">
        <f t="shared" ref="E46:H46" si="31">E24*$C46*$D46</f>
        <v>0</v>
      </c>
      <c r="F46" s="32">
        <f t="shared" si="31"/>
        <v>0</v>
      </c>
      <c r="G46" s="32">
        <f t="shared" si="31"/>
        <v>0</v>
      </c>
      <c r="H46" s="32">
        <f t="shared" si="31"/>
        <v>0</v>
      </c>
      <c r="I46" s="33"/>
      <c r="J46" s="222" t="s">
        <v>63</v>
      </c>
      <c r="K46" s="2"/>
      <c r="L46" s="2"/>
      <c r="M46" s="2"/>
      <c r="N46" s="2"/>
      <c r="O46" s="2"/>
      <c r="P46" s="2"/>
      <c r="Q46" s="2"/>
      <c r="R46" s="2"/>
      <c r="S46" s="2"/>
      <c r="T46" s="2"/>
      <c r="U46" s="2"/>
      <c r="V46" s="2"/>
      <c r="W46" s="2"/>
      <c r="X46" s="2"/>
      <c r="Y46" s="2"/>
      <c r="Z46" s="2"/>
    </row>
    <row r="47" spans="1:26" ht="28.5" customHeight="1">
      <c r="A47" s="244"/>
      <c r="B47" s="34" t="s">
        <v>255</v>
      </c>
      <c r="C47" s="35">
        <f>100%-C46</f>
        <v>0.66999999999999993</v>
      </c>
      <c r="D47" s="36">
        <v>20</v>
      </c>
      <c r="E47" s="37">
        <f t="shared" ref="E47:H47" si="32">E24*$C47*$D47</f>
        <v>0</v>
      </c>
      <c r="F47" s="37">
        <f t="shared" si="32"/>
        <v>0</v>
      </c>
      <c r="G47" s="37">
        <f t="shared" si="32"/>
        <v>0</v>
      </c>
      <c r="H47" s="37">
        <f t="shared" si="32"/>
        <v>0</v>
      </c>
      <c r="I47" s="33"/>
      <c r="J47" s="223"/>
      <c r="K47" s="2"/>
      <c r="L47" s="2"/>
      <c r="M47" s="2"/>
      <c r="N47" s="2"/>
      <c r="O47" s="2"/>
      <c r="P47" s="2"/>
      <c r="Q47" s="2"/>
      <c r="R47" s="2"/>
      <c r="S47" s="2"/>
      <c r="T47" s="2"/>
      <c r="U47" s="2"/>
      <c r="V47" s="2"/>
      <c r="W47" s="2"/>
      <c r="X47" s="2"/>
      <c r="Y47" s="2"/>
      <c r="Z47" s="2"/>
    </row>
    <row r="48" spans="1:26" ht="30.75" customHeight="1">
      <c r="A48" s="200" t="s">
        <v>256</v>
      </c>
      <c r="B48" s="209" t="s">
        <v>43</v>
      </c>
      <c r="C48" s="213"/>
      <c r="D48" s="210"/>
      <c r="E48" s="9">
        <f t="shared" ref="E48:H48" si="33">E46+E47</f>
        <v>0</v>
      </c>
      <c r="F48" s="9">
        <f t="shared" si="33"/>
        <v>0</v>
      </c>
      <c r="G48" s="9">
        <f t="shared" si="33"/>
        <v>0</v>
      </c>
      <c r="H48" s="10">
        <f t="shared" si="33"/>
        <v>0</v>
      </c>
      <c r="I48" s="33"/>
      <c r="J48" s="220"/>
      <c r="K48" s="2"/>
      <c r="L48" s="2"/>
      <c r="M48" s="2"/>
      <c r="N48" s="2"/>
      <c r="O48" s="2"/>
      <c r="P48" s="2"/>
      <c r="Q48" s="2"/>
      <c r="R48" s="2"/>
      <c r="S48" s="2"/>
      <c r="T48" s="2"/>
      <c r="U48" s="2"/>
      <c r="V48" s="2"/>
      <c r="W48" s="2"/>
      <c r="X48" s="2"/>
      <c r="Y48" s="2"/>
      <c r="Z48" s="2"/>
    </row>
    <row r="49" spans="1:26" ht="8.25" customHeight="1">
      <c r="A49" s="203"/>
      <c r="B49" s="38"/>
      <c r="C49" s="38"/>
      <c r="D49" s="38"/>
      <c r="E49" s="38"/>
      <c r="F49" s="38"/>
      <c r="G49" s="38"/>
      <c r="H49" s="38"/>
      <c r="I49" s="13"/>
      <c r="J49" s="14"/>
      <c r="K49" s="2"/>
      <c r="L49" s="2"/>
      <c r="M49" s="2"/>
      <c r="N49" s="2"/>
      <c r="O49" s="2"/>
      <c r="P49" s="2"/>
      <c r="Q49" s="2"/>
      <c r="R49" s="2"/>
      <c r="S49" s="2"/>
      <c r="T49" s="2"/>
      <c r="U49" s="2"/>
      <c r="V49" s="2"/>
      <c r="W49" s="2"/>
      <c r="X49" s="2"/>
      <c r="Y49" s="2"/>
      <c r="Z49" s="2"/>
    </row>
    <row r="50" spans="1:26" ht="16.5" customHeight="1">
      <c r="A50" s="200" t="s">
        <v>224</v>
      </c>
      <c r="B50" s="209" t="s">
        <v>44</v>
      </c>
      <c r="C50" s="210"/>
      <c r="D50" s="39">
        <v>0.05</v>
      </c>
      <c r="E50" s="9">
        <f t="shared" ref="E50:H50" si="34">E48+(E48*$D$50)</f>
        <v>0</v>
      </c>
      <c r="F50" s="9">
        <f t="shared" si="34"/>
        <v>0</v>
      </c>
      <c r="G50" s="9">
        <f t="shared" si="34"/>
        <v>0</v>
      </c>
      <c r="H50" s="9">
        <f t="shared" si="34"/>
        <v>0</v>
      </c>
      <c r="I50" s="33"/>
      <c r="J50" s="149"/>
      <c r="K50" s="2"/>
      <c r="L50" s="2"/>
      <c r="M50" s="2"/>
      <c r="N50" s="2"/>
      <c r="O50" s="2"/>
      <c r="P50" s="2"/>
      <c r="Q50" s="2"/>
      <c r="R50" s="2"/>
      <c r="S50" s="2"/>
      <c r="T50" s="2"/>
      <c r="U50" s="2"/>
      <c r="V50" s="2"/>
      <c r="W50" s="2"/>
      <c r="X50" s="2"/>
      <c r="Y50" s="2"/>
      <c r="Z50" s="2"/>
    </row>
    <row r="51" spans="1:26" ht="16.5" customHeight="1">
      <c r="A51" s="201" t="s">
        <v>250</v>
      </c>
      <c r="B51" s="209" t="s">
        <v>46</v>
      </c>
      <c r="C51" s="210"/>
      <c r="D51" s="40">
        <v>0.25</v>
      </c>
      <c r="E51" s="9">
        <f t="shared" ref="E51:F51" si="35">E50*$D$51</f>
        <v>0</v>
      </c>
      <c r="F51" s="9">
        <f t="shared" si="35"/>
        <v>0</v>
      </c>
      <c r="G51" s="41">
        <f t="shared" ref="G51:H51" si="36">(G50*$D$51)-(G50*$D$51)</f>
        <v>0</v>
      </c>
      <c r="H51" s="41">
        <f t="shared" si="36"/>
        <v>0</v>
      </c>
      <c r="I51" s="33"/>
      <c r="J51" s="156"/>
      <c r="K51" s="2"/>
      <c r="L51" s="2"/>
      <c r="M51" s="2"/>
      <c r="N51" s="2"/>
      <c r="O51" s="2"/>
      <c r="P51" s="2"/>
      <c r="Q51" s="2"/>
      <c r="R51" s="2"/>
      <c r="S51" s="2"/>
      <c r="T51" s="2"/>
      <c r="U51" s="2"/>
      <c r="V51" s="2"/>
      <c r="W51" s="2"/>
      <c r="X51" s="2"/>
      <c r="Y51" s="2"/>
      <c r="Z51" s="2"/>
    </row>
    <row r="52" spans="1:26" ht="15.75" customHeight="1">
      <c r="A52" s="219" t="s">
        <v>48</v>
      </c>
      <c r="B52" s="214" t="s">
        <v>49</v>
      </c>
      <c r="C52" s="213"/>
      <c r="D52" s="210"/>
      <c r="E52" s="43">
        <f t="shared" ref="E52:H52" si="37">E50+E51</f>
        <v>0</v>
      </c>
      <c r="F52" s="43">
        <f t="shared" si="37"/>
        <v>0</v>
      </c>
      <c r="G52" s="43">
        <f t="shared" si="37"/>
        <v>0</v>
      </c>
      <c r="H52" s="44">
        <f t="shared" si="37"/>
        <v>0</v>
      </c>
      <c r="I52" s="45"/>
      <c r="J52" s="157"/>
      <c r="K52" s="52"/>
      <c r="L52" s="2"/>
      <c r="M52" s="2"/>
      <c r="N52" s="2"/>
      <c r="O52" s="2"/>
      <c r="P52" s="2"/>
      <c r="Q52" s="2"/>
      <c r="R52" s="2"/>
      <c r="S52" s="2"/>
      <c r="T52" s="2"/>
      <c r="U52" s="2"/>
      <c r="V52" s="2"/>
      <c r="W52" s="2"/>
      <c r="X52" s="2"/>
      <c r="Y52" s="2"/>
      <c r="Z52" s="2"/>
    </row>
    <row r="53" spans="1:26" ht="15.75" customHeight="1">
      <c r="A53" s="220"/>
      <c r="B53" s="214" t="s">
        <v>51</v>
      </c>
      <c r="C53" s="210"/>
      <c r="D53" s="46">
        <v>10</v>
      </c>
      <c r="E53" s="43">
        <f t="shared" ref="E53:H53" si="38">E52/$D$53</f>
        <v>0</v>
      </c>
      <c r="F53" s="43">
        <f t="shared" si="38"/>
        <v>0</v>
      </c>
      <c r="G53" s="43">
        <f t="shared" si="38"/>
        <v>0</v>
      </c>
      <c r="H53" s="43">
        <f t="shared" si="38"/>
        <v>0</v>
      </c>
      <c r="I53" s="45"/>
      <c r="J53" s="157"/>
      <c r="K53" s="52"/>
      <c r="L53" s="2"/>
      <c r="M53" s="2"/>
      <c r="N53" s="2"/>
      <c r="O53" s="2"/>
      <c r="P53" s="2"/>
      <c r="Q53" s="2"/>
      <c r="R53" s="2"/>
      <c r="S53" s="2"/>
      <c r="T53" s="2"/>
      <c r="U53" s="2"/>
      <c r="V53" s="2"/>
      <c r="W53" s="2"/>
      <c r="X53" s="2"/>
      <c r="Y53" s="2"/>
      <c r="Z53" s="2"/>
    </row>
    <row r="54" spans="1:26" ht="13.5" customHeight="1">
      <c r="A54" s="215"/>
      <c r="B54" s="216"/>
      <c r="C54" s="216"/>
      <c r="D54" s="216"/>
      <c r="E54" s="216"/>
      <c r="F54" s="216"/>
      <c r="G54" s="216"/>
      <c r="H54" s="217"/>
      <c r="I54" s="13"/>
      <c r="J54" s="14"/>
      <c r="K54" s="2"/>
      <c r="L54" s="2"/>
      <c r="M54" s="2"/>
      <c r="N54" s="2"/>
      <c r="O54" s="2"/>
      <c r="P54" s="2"/>
      <c r="Q54" s="2"/>
      <c r="R54" s="2"/>
      <c r="S54" s="2"/>
      <c r="T54" s="2"/>
      <c r="U54" s="2"/>
      <c r="V54" s="2"/>
      <c r="W54" s="2"/>
      <c r="X54" s="2"/>
      <c r="Y54" s="2"/>
      <c r="Z54" s="2"/>
    </row>
    <row r="55" spans="1:26" ht="13.5" customHeight="1">
      <c r="A55" s="218" t="s">
        <v>64</v>
      </c>
      <c r="B55" s="213"/>
      <c r="C55" s="213"/>
      <c r="D55" s="213"/>
      <c r="E55" s="213"/>
      <c r="F55" s="213"/>
      <c r="G55" s="213"/>
      <c r="H55" s="213"/>
      <c r="I55" s="213"/>
      <c r="J55" s="210"/>
      <c r="K55" s="2"/>
      <c r="L55" s="2"/>
      <c r="M55" s="2"/>
      <c r="N55" s="2"/>
      <c r="O55" s="2"/>
      <c r="P55" s="2"/>
      <c r="Q55" s="2"/>
      <c r="R55" s="2"/>
      <c r="S55" s="2"/>
      <c r="T55" s="2"/>
      <c r="U55" s="2"/>
      <c r="V55" s="2"/>
      <c r="W55" s="2"/>
      <c r="X55" s="2"/>
      <c r="Y55" s="2"/>
      <c r="Z55" s="2"/>
    </row>
    <row r="56" spans="1:26" ht="13.5" customHeight="1">
      <c r="A56" s="202" t="s">
        <v>251</v>
      </c>
      <c r="B56" s="209" t="s">
        <v>252</v>
      </c>
      <c r="C56" s="210"/>
      <c r="D56" s="47">
        <v>0.27</v>
      </c>
      <c r="E56" s="48">
        <f t="shared" ref="E56:H56" si="39">E53*$D$56</f>
        <v>0</v>
      </c>
      <c r="F56" s="48">
        <f t="shared" si="39"/>
        <v>0</v>
      </c>
      <c r="G56" s="48">
        <f t="shared" si="39"/>
        <v>0</v>
      </c>
      <c r="H56" s="48">
        <f t="shared" si="39"/>
        <v>0</v>
      </c>
      <c r="I56" s="33"/>
      <c r="J56" s="149"/>
      <c r="K56" s="2"/>
      <c r="L56" s="2"/>
      <c r="M56" s="2"/>
      <c r="N56" s="2"/>
      <c r="O56" s="2"/>
      <c r="P56" s="2"/>
      <c r="Q56" s="2"/>
      <c r="R56" s="2"/>
      <c r="S56" s="2"/>
      <c r="T56" s="2"/>
      <c r="U56" s="2"/>
      <c r="V56" s="2"/>
      <c r="W56" s="2"/>
      <c r="X56" s="2"/>
      <c r="Y56" s="2"/>
      <c r="Z56" s="2"/>
    </row>
    <row r="57" spans="1:26" ht="13.5" customHeight="1">
      <c r="A57" s="202" t="s">
        <v>227</v>
      </c>
      <c r="B57" s="209" t="s">
        <v>55</v>
      </c>
      <c r="C57" s="210"/>
      <c r="D57" s="142">
        <v>0.25</v>
      </c>
      <c r="E57" s="48">
        <f t="shared" ref="E57:H57" si="40">E56*$D$57</f>
        <v>0</v>
      </c>
      <c r="F57" s="48">
        <f t="shared" si="40"/>
        <v>0</v>
      </c>
      <c r="G57" s="48">
        <f t="shared" si="40"/>
        <v>0</v>
      </c>
      <c r="H57" s="48">
        <f t="shared" si="40"/>
        <v>0</v>
      </c>
      <c r="I57" s="33"/>
      <c r="J57" s="149"/>
      <c r="K57" s="2"/>
      <c r="L57" s="2"/>
      <c r="M57" s="2"/>
      <c r="N57" s="2"/>
      <c r="O57" s="2"/>
      <c r="P57" s="2"/>
      <c r="Q57" s="2"/>
      <c r="R57" s="2"/>
      <c r="S57" s="2"/>
      <c r="T57" s="2"/>
      <c r="U57" s="2"/>
      <c r="V57" s="2"/>
      <c r="W57" s="2"/>
      <c r="X57" s="2"/>
      <c r="Y57" s="2"/>
      <c r="Z57" s="2"/>
    </row>
    <row r="58" spans="1:26" ht="13.5" customHeight="1">
      <c r="A58" s="202" t="s">
        <v>228</v>
      </c>
      <c r="B58" s="209" t="s">
        <v>57</v>
      </c>
      <c r="C58" s="210"/>
      <c r="D58" s="40">
        <v>0.08</v>
      </c>
      <c r="E58" s="48">
        <f t="shared" ref="E58:H58" si="41">E56*$D$58</f>
        <v>0</v>
      </c>
      <c r="F58" s="48">
        <f t="shared" si="41"/>
        <v>0</v>
      </c>
      <c r="G58" s="48">
        <f t="shared" si="41"/>
        <v>0</v>
      </c>
      <c r="H58" s="48">
        <f t="shared" si="41"/>
        <v>0</v>
      </c>
      <c r="I58" s="33"/>
      <c r="J58" s="149"/>
      <c r="K58" s="2"/>
      <c r="L58" s="2"/>
      <c r="M58" s="2"/>
      <c r="N58" s="2"/>
      <c r="O58" s="2"/>
      <c r="P58" s="2"/>
      <c r="Q58" s="2"/>
      <c r="R58" s="2"/>
      <c r="S58" s="2"/>
      <c r="T58" s="2"/>
      <c r="U58" s="2"/>
      <c r="V58" s="2"/>
      <c r="W58" s="2"/>
      <c r="X58" s="2"/>
      <c r="Y58" s="2"/>
      <c r="Z58" s="2"/>
    </row>
    <row r="59" spans="1:26" ht="13.5" customHeight="1">
      <c r="A59" s="202" t="s">
        <v>229</v>
      </c>
      <c r="B59" s="211" t="s">
        <v>59</v>
      </c>
      <c r="C59" s="210"/>
      <c r="D59" s="40">
        <v>0.15</v>
      </c>
      <c r="E59" s="48">
        <f t="shared" ref="E59:H59" si="42">E56*$D$59</f>
        <v>0</v>
      </c>
      <c r="F59" s="48">
        <f t="shared" si="42"/>
        <v>0</v>
      </c>
      <c r="G59" s="48">
        <f t="shared" si="42"/>
        <v>0</v>
      </c>
      <c r="H59" s="48">
        <f t="shared" si="42"/>
        <v>0</v>
      </c>
      <c r="I59" s="33"/>
      <c r="J59" s="149"/>
      <c r="K59" s="2"/>
      <c r="L59" s="2"/>
      <c r="M59" s="2"/>
      <c r="N59" s="2"/>
      <c r="O59" s="2"/>
      <c r="P59" s="2"/>
      <c r="Q59" s="2"/>
      <c r="R59" s="2"/>
      <c r="S59" s="2"/>
      <c r="T59" s="2"/>
      <c r="U59" s="2"/>
      <c r="V59" s="2"/>
      <c r="W59" s="2"/>
      <c r="X59" s="2"/>
      <c r="Y59" s="2"/>
      <c r="Z59" s="2"/>
    </row>
    <row r="60" spans="1:26" ht="33.75" customHeight="1">
      <c r="A60" s="212" t="s">
        <v>253</v>
      </c>
      <c r="B60" s="213"/>
      <c r="C60" s="213"/>
      <c r="D60" s="210"/>
      <c r="E60" s="50">
        <f t="shared" ref="E60:H60" si="43">SUM(E56:E59)</f>
        <v>0</v>
      </c>
      <c r="F60" s="50">
        <f t="shared" si="43"/>
        <v>0</v>
      </c>
      <c r="G60" s="50">
        <f t="shared" si="43"/>
        <v>0</v>
      </c>
      <c r="H60" s="51">
        <f t="shared" si="43"/>
        <v>0</v>
      </c>
      <c r="I60" s="45"/>
      <c r="J60" s="158" t="s">
        <v>214</v>
      </c>
      <c r="K60" s="2"/>
      <c r="L60" s="2"/>
      <c r="M60" s="2"/>
      <c r="N60" s="2"/>
      <c r="O60" s="2"/>
      <c r="P60" s="2"/>
      <c r="Q60" s="2"/>
      <c r="R60" s="2"/>
      <c r="S60" s="2"/>
      <c r="T60" s="2"/>
      <c r="U60" s="2"/>
      <c r="V60" s="2"/>
      <c r="W60" s="2"/>
      <c r="X60" s="2"/>
      <c r="Y60" s="2"/>
      <c r="Z60" s="2"/>
    </row>
    <row r="61" spans="1:26" ht="13.5" customHeight="1">
      <c r="A61" s="2"/>
      <c r="B61" s="53"/>
      <c r="C61" s="53"/>
      <c r="D61" s="54"/>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53"/>
      <c r="C62" s="53"/>
      <c r="D62" s="54"/>
      <c r="E62" s="2"/>
      <c r="F62" s="2"/>
      <c r="G62" s="2"/>
      <c r="H62" s="2"/>
      <c r="I62" s="2"/>
      <c r="J62" s="2"/>
      <c r="K62" s="2"/>
      <c r="L62" s="2"/>
      <c r="M62" s="2"/>
      <c r="N62" s="2"/>
      <c r="O62" s="2"/>
      <c r="P62" s="2"/>
      <c r="Q62" s="2"/>
      <c r="R62" s="2"/>
      <c r="S62" s="2"/>
      <c r="T62" s="2"/>
      <c r="U62" s="2"/>
      <c r="V62" s="2"/>
      <c r="W62" s="2"/>
      <c r="X62" s="2"/>
      <c r="Y62" s="2"/>
      <c r="Z62" s="2"/>
    </row>
    <row r="63" spans="1:26" ht="13.5" customHeight="1">
      <c r="A63" s="55" t="s">
        <v>65</v>
      </c>
      <c r="B63" s="263" t="s">
        <v>66</v>
      </c>
      <c r="C63" s="263"/>
      <c r="D63" s="263"/>
      <c r="E63" s="263"/>
      <c r="F63" s="263"/>
      <c r="G63" s="2"/>
      <c r="H63" s="2"/>
      <c r="I63" s="2"/>
      <c r="J63" s="2"/>
      <c r="K63" s="2"/>
      <c r="L63" s="2"/>
      <c r="M63" s="2"/>
      <c r="N63" s="2"/>
      <c r="O63" s="2"/>
      <c r="P63" s="2"/>
      <c r="Q63" s="2"/>
      <c r="R63" s="2"/>
      <c r="S63" s="2"/>
      <c r="T63" s="2"/>
      <c r="U63" s="2"/>
      <c r="V63" s="2"/>
      <c r="W63" s="2"/>
      <c r="X63" s="2"/>
      <c r="Y63" s="2"/>
      <c r="Z63" s="2"/>
    </row>
    <row r="64" spans="1:26" ht="13.5" customHeight="1">
      <c r="A64" s="2"/>
      <c r="B64" s="53"/>
      <c r="C64" s="53"/>
      <c r="D64" s="54"/>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53"/>
      <c r="C65" s="53"/>
      <c r="D65" s="54"/>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53"/>
      <c r="C66" s="53"/>
      <c r="D66" s="54"/>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53"/>
      <c r="C67" s="53"/>
      <c r="D67" s="54"/>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53"/>
      <c r="C68" s="53"/>
      <c r="D68" s="54"/>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53"/>
      <c r="C69" s="53"/>
      <c r="D69" s="54"/>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53"/>
      <c r="C70" s="53"/>
      <c r="D70" s="54"/>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53"/>
      <c r="C71" s="53"/>
      <c r="D71" s="54"/>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53"/>
      <c r="C72" s="53"/>
      <c r="D72" s="54"/>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53"/>
      <c r="C73" s="53"/>
      <c r="D73" s="54"/>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53"/>
      <c r="C74" s="53"/>
      <c r="D74" s="54"/>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53"/>
      <c r="C75" s="53"/>
      <c r="D75" s="54"/>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53"/>
      <c r="C76" s="53"/>
      <c r="D76" s="54"/>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53"/>
      <c r="C77" s="53"/>
      <c r="D77" s="54"/>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53"/>
      <c r="C78" s="53"/>
      <c r="D78" s="54"/>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53"/>
      <c r="C79" s="53"/>
      <c r="D79" s="54"/>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53"/>
      <c r="C80" s="53"/>
      <c r="D80" s="54"/>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53"/>
      <c r="C81" s="53"/>
      <c r="D81" s="54"/>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53"/>
      <c r="C82" s="53"/>
      <c r="D82" s="54"/>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53"/>
      <c r="C83" s="53"/>
      <c r="D83" s="54"/>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53"/>
      <c r="C84" s="53"/>
      <c r="D84" s="54"/>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53"/>
      <c r="C85" s="53"/>
      <c r="D85" s="54"/>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53"/>
      <c r="C86" s="53"/>
      <c r="D86" s="54"/>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53"/>
      <c r="C87" s="53"/>
      <c r="D87" s="54"/>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53"/>
      <c r="C88" s="53"/>
      <c r="D88" s="54"/>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53"/>
      <c r="C89" s="53"/>
      <c r="D89" s="54"/>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53"/>
      <c r="C90" s="53"/>
      <c r="D90" s="54"/>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53"/>
      <c r="C91" s="53"/>
      <c r="D91" s="54"/>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53"/>
      <c r="C92" s="53"/>
      <c r="D92" s="54"/>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53"/>
      <c r="C93" s="53"/>
      <c r="D93" s="54"/>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53"/>
      <c r="C94" s="53"/>
      <c r="D94" s="54"/>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53"/>
      <c r="C95" s="53"/>
      <c r="D95" s="54"/>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53"/>
      <c r="C96" s="53"/>
      <c r="D96" s="54"/>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53"/>
      <c r="C97" s="53"/>
      <c r="D97" s="54"/>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53"/>
      <c r="C98" s="53"/>
      <c r="D98" s="54"/>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53"/>
      <c r="C99" s="53"/>
      <c r="D99" s="54"/>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53"/>
      <c r="C100" s="53"/>
      <c r="D100" s="54"/>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53"/>
      <c r="C101" s="53"/>
      <c r="D101" s="54"/>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53"/>
      <c r="C102" s="53"/>
      <c r="D102" s="54"/>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53"/>
      <c r="C103" s="53"/>
      <c r="D103" s="54"/>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53"/>
      <c r="C104" s="53"/>
      <c r="D104" s="54"/>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53"/>
      <c r="C105" s="53"/>
      <c r="D105" s="54"/>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53"/>
      <c r="C106" s="53"/>
      <c r="D106" s="54"/>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53"/>
      <c r="C107" s="53"/>
      <c r="D107" s="54"/>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53"/>
      <c r="C108" s="53"/>
      <c r="D108" s="54"/>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53"/>
      <c r="C109" s="53"/>
      <c r="D109" s="54"/>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53"/>
      <c r="C110" s="53"/>
      <c r="D110" s="54"/>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53"/>
      <c r="C111" s="53"/>
      <c r="D111" s="54"/>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53"/>
      <c r="C112" s="53"/>
      <c r="D112" s="54"/>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53"/>
      <c r="C113" s="53"/>
      <c r="D113" s="54"/>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53"/>
      <c r="C114" s="53"/>
      <c r="D114" s="54"/>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53"/>
      <c r="C115" s="53"/>
      <c r="D115" s="54"/>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53"/>
      <c r="C116" s="53"/>
      <c r="D116" s="54"/>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53"/>
      <c r="C117" s="53"/>
      <c r="D117" s="54"/>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53"/>
      <c r="C118" s="53"/>
      <c r="D118" s="54"/>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53"/>
      <c r="C119" s="53"/>
      <c r="D119" s="54"/>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53"/>
      <c r="C120" s="53"/>
      <c r="D120" s="54"/>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53"/>
      <c r="C121" s="53"/>
      <c r="D121" s="54"/>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53"/>
      <c r="C122" s="53"/>
      <c r="D122" s="54"/>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53"/>
      <c r="C123" s="53"/>
      <c r="D123" s="54"/>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53"/>
      <c r="C124" s="53"/>
      <c r="D124" s="54"/>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53"/>
      <c r="C125" s="53"/>
      <c r="D125" s="54"/>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53"/>
      <c r="C126" s="53"/>
      <c r="D126" s="54"/>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53"/>
      <c r="C127" s="53"/>
      <c r="D127" s="54"/>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53"/>
      <c r="C128" s="53"/>
      <c r="D128" s="54"/>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53"/>
      <c r="C129" s="53"/>
      <c r="D129" s="54"/>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53"/>
      <c r="C130" s="53"/>
      <c r="D130" s="54"/>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53"/>
      <c r="C131" s="53"/>
      <c r="D131" s="54"/>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53"/>
      <c r="C132" s="53"/>
      <c r="D132" s="54"/>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53"/>
      <c r="C133" s="53"/>
      <c r="D133" s="54"/>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53"/>
      <c r="C134" s="53"/>
      <c r="D134" s="54"/>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53"/>
      <c r="C135" s="53"/>
      <c r="D135" s="54"/>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53"/>
      <c r="C136" s="53"/>
      <c r="D136" s="54"/>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53"/>
      <c r="C137" s="53"/>
      <c r="D137" s="54"/>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53"/>
      <c r="C138" s="53"/>
      <c r="D138" s="54"/>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53"/>
      <c r="C139" s="53"/>
      <c r="D139" s="54"/>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53"/>
      <c r="C140" s="53"/>
      <c r="D140" s="54"/>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53"/>
      <c r="C141" s="53"/>
      <c r="D141" s="54"/>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53"/>
      <c r="C142" s="53"/>
      <c r="D142" s="54"/>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53"/>
      <c r="C143" s="53"/>
      <c r="D143" s="54"/>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53"/>
      <c r="C144" s="53"/>
      <c r="D144" s="54"/>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53"/>
      <c r="C145" s="53"/>
      <c r="D145" s="54"/>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53"/>
      <c r="C146" s="53"/>
      <c r="D146" s="54"/>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53"/>
      <c r="C147" s="53"/>
      <c r="D147" s="54"/>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53"/>
      <c r="C148" s="53"/>
      <c r="D148" s="54"/>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53"/>
      <c r="C149" s="53"/>
      <c r="D149" s="54"/>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53"/>
      <c r="C150" s="53"/>
      <c r="D150" s="54"/>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53"/>
      <c r="C151" s="53"/>
      <c r="D151" s="54"/>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53"/>
      <c r="C152" s="53"/>
      <c r="D152" s="54"/>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53"/>
      <c r="C153" s="53"/>
      <c r="D153" s="54"/>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53"/>
      <c r="C154" s="53"/>
      <c r="D154" s="54"/>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53"/>
      <c r="C155" s="53"/>
      <c r="D155" s="54"/>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53"/>
      <c r="C156" s="53"/>
      <c r="D156" s="54"/>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53"/>
      <c r="C157" s="53"/>
      <c r="D157" s="54"/>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53"/>
      <c r="C158" s="53"/>
      <c r="D158" s="54"/>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53"/>
      <c r="C159" s="53"/>
      <c r="D159" s="54"/>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53"/>
      <c r="C160" s="53"/>
      <c r="D160" s="54"/>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53"/>
      <c r="C161" s="53"/>
      <c r="D161" s="54"/>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53"/>
      <c r="C162" s="53"/>
      <c r="D162" s="54"/>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53"/>
      <c r="C163" s="53"/>
      <c r="D163" s="54"/>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53"/>
      <c r="C164" s="53"/>
      <c r="D164" s="54"/>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53"/>
      <c r="C165" s="53"/>
      <c r="D165" s="54"/>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53"/>
      <c r="C166" s="53"/>
      <c r="D166" s="54"/>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53"/>
      <c r="C167" s="53"/>
      <c r="D167" s="54"/>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53"/>
      <c r="C168" s="53"/>
      <c r="D168" s="54"/>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53"/>
      <c r="C169" s="53"/>
      <c r="D169" s="54"/>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53"/>
      <c r="C170" s="53"/>
      <c r="D170" s="54"/>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53"/>
      <c r="C171" s="53"/>
      <c r="D171" s="54"/>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53"/>
      <c r="C172" s="53"/>
      <c r="D172" s="54"/>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53"/>
      <c r="C173" s="53"/>
      <c r="D173" s="54"/>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53"/>
      <c r="C174" s="53"/>
      <c r="D174" s="54"/>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53"/>
      <c r="C175" s="53"/>
      <c r="D175" s="54"/>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53"/>
      <c r="C176" s="53"/>
      <c r="D176" s="54"/>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53"/>
      <c r="C177" s="53"/>
      <c r="D177" s="54"/>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53"/>
      <c r="C178" s="53"/>
      <c r="D178" s="54"/>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53"/>
      <c r="C179" s="53"/>
      <c r="D179" s="54"/>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53"/>
      <c r="C180" s="53"/>
      <c r="D180" s="54"/>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53"/>
      <c r="C181" s="53"/>
      <c r="D181" s="54"/>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53"/>
      <c r="C182" s="53"/>
      <c r="D182" s="54"/>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53"/>
      <c r="C183" s="53"/>
      <c r="D183" s="54"/>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53"/>
      <c r="C184" s="53"/>
      <c r="D184" s="54"/>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53"/>
      <c r="C185" s="53"/>
      <c r="D185" s="54"/>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53"/>
      <c r="C186" s="53"/>
      <c r="D186" s="54"/>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53"/>
      <c r="C187" s="53"/>
      <c r="D187" s="54"/>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53"/>
      <c r="C188" s="53"/>
      <c r="D188" s="54"/>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53"/>
      <c r="C189" s="53"/>
      <c r="D189" s="54"/>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53"/>
      <c r="C190" s="53"/>
      <c r="D190" s="54"/>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53"/>
      <c r="C191" s="53"/>
      <c r="D191" s="54"/>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53"/>
      <c r="C192" s="53"/>
      <c r="D192" s="54"/>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53"/>
      <c r="C193" s="53"/>
      <c r="D193" s="54"/>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53"/>
      <c r="C194" s="53"/>
      <c r="D194" s="54"/>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53"/>
      <c r="C195" s="53"/>
      <c r="D195" s="54"/>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53"/>
      <c r="C196" s="53"/>
      <c r="D196" s="54"/>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53"/>
      <c r="C197" s="53"/>
      <c r="D197" s="54"/>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53"/>
      <c r="C198" s="53"/>
      <c r="D198" s="54"/>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53"/>
      <c r="C199" s="53"/>
      <c r="D199" s="54"/>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53"/>
      <c r="C200" s="53"/>
      <c r="D200" s="54"/>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53"/>
      <c r="C201" s="53"/>
      <c r="D201" s="54"/>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53"/>
      <c r="C202" s="53"/>
      <c r="D202" s="54"/>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53"/>
      <c r="C203" s="53"/>
      <c r="D203" s="54"/>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53"/>
      <c r="C204" s="53"/>
      <c r="D204" s="54"/>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53"/>
      <c r="C205" s="53"/>
      <c r="D205" s="54"/>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53"/>
      <c r="C206" s="53"/>
      <c r="D206" s="54"/>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53"/>
      <c r="C207" s="53"/>
      <c r="D207" s="54"/>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53"/>
      <c r="C208" s="53"/>
      <c r="D208" s="54"/>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53"/>
      <c r="C209" s="53"/>
      <c r="D209" s="54"/>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53"/>
      <c r="C210" s="53"/>
      <c r="D210" s="54"/>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53"/>
      <c r="C211" s="53"/>
      <c r="D211" s="54"/>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53"/>
      <c r="C212" s="53"/>
      <c r="D212" s="54"/>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53"/>
      <c r="C213" s="53"/>
      <c r="D213" s="54"/>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53"/>
      <c r="C214" s="53"/>
      <c r="D214" s="54"/>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53"/>
      <c r="C215" s="53"/>
      <c r="D215" s="54"/>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53"/>
      <c r="C216" s="53"/>
      <c r="D216" s="54"/>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53"/>
      <c r="C217" s="53"/>
      <c r="D217" s="54"/>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53"/>
      <c r="C218" s="53"/>
      <c r="D218" s="54"/>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53"/>
      <c r="C219" s="53"/>
      <c r="D219" s="54"/>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53"/>
      <c r="C220" s="53"/>
      <c r="D220" s="54"/>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53"/>
      <c r="C221" s="53"/>
      <c r="D221" s="54"/>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53"/>
      <c r="C222" s="53"/>
      <c r="D222" s="54"/>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53"/>
      <c r="C223" s="53"/>
      <c r="D223" s="54"/>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53"/>
      <c r="C224" s="53"/>
      <c r="D224" s="54"/>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53"/>
      <c r="C225" s="53"/>
      <c r="D225" s="54"/>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53"/>
      <c r="C226" s="53"/>
      <c r="D226" s="54"/>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53"/>
      <c r="C227" s="53"/>
      <c r="D227" s="54"/>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53"/>
      <c r="C228" s="53"/>
      <c r="D228" s="54"/>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53"/>
      <c r="C229" s="53"/>
      <c r="D229" s="54"/>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53"/>
      <c r="C230" s="53"/>
      <c r="D230" s="54"/>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53"/>
      <c r="C231" s="53"/>
      <c r="D231" s="54"/>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53"/>
      <c r="C232" s="53"/>
      <c r="D232" s="54"/>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53"/>
      <c r="C233" s="53"/>
      <c r="D233" s="54"/>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53"/>
      <c r="C234" s="53"/>
      <c r="D234" s="54"/>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53"/>
      <c r="C235" s="53"/>
      <c r="D235" s="54"/>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53"/>
      <c r="C236" s="53"/>
      <c r="D236" s="54"/>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53"/>
      <c r="C237" s="53"/>
      <c r="D237" s="54"/>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53"/>
      <c r="C238" s="53"/>
      <c r="D238" s="54"/>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53"/>
      <c r="C239" s="53"/>
      <c r="D239" s="54"/>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53"/>
      <c r="C240" s="53"/>
      <c r="D240" s="54"/>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53"/>
      <c r="C241" s="53"/>
      <c r="D241" s="54"/>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53"/>
      <c r="C242" s="53"/>
      <c r="D242" s="54"/>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56"/>
      <c r="C243" s="56"/>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56"/>
      <c r="C244" s="56"/>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56"/>
      <c r="C245" s="56"/>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56"/>
      <c r="C246" s="56"/>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56"/>
      <c r="C247" s="56"/>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56"/>
      <c r="C248" s="56"/>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56"/>
      <c r="C249" s="56"/>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56"/>
      <c r="C250" s="56"/>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56"/>
      <c r="C251" s="56"/>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56"/>
      <c r="C252" s="56"/>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56"/>
      <c r="C253" s="56"/>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56"/>
      <c r="C254" s="56"/>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56"/>
      <c r="C255" s="56"/>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56"/>
      <c r="C256" s="56"/>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56"/>
      <c r="C257" s="56"/>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56"/>
      <c r="C258" s="56"/>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56"/>
      <c r="C259" s="56"/>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56"/>
      <c r="C260" s="56"/>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56"/>
      <c r="C261" s="56"/>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56"/>
      <c r="C262" s="56"/>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56"/>
      <c r="C263" s="56"/>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56"/>
      <c r="C264" s="56"/>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56"/>
      <c r="C265" s="56"/>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56"/>
      <c r="C266" s="56"/>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56"/>
      <c r="C267" s="56"/>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56"/>
      <c r="C268" s="56"/>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56"/>
      <c r="C269" s="56"/>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56"/>
      <c r="C270" s="56"/>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56"/>
      <c r="C271" s="56"/>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56"/>
      <c r="C272" s="56"/>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56"/>
      <c r="C273" s="56"/>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56"/>
      <c r="C274" s="56"/>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56"/>
      <c r="C275" s="56"/>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56"/>
      <c r="C276" s="56"/>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56"/>
      <c r="C277" s="56"/>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56"/>
      <c r="C278" s="56"/>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56"/>
      <c r="C279" s="56"/>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56"/>
      <c r="C280" s="56"/>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56"/>
      <c r="C281" s="56"/>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56"/>
      <c r="C282" s="56"/>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56"/>
      <c r="C283" s="56"/>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56"/>
      <c r="C284" s="56"/>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56"/>
      <c r="C285" s="56"/>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56"/>
      <c r="C286" s="56"/>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56"/>
      <c r="C287" s="56"/>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56"/>
      <c r="C288" s="56"/>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56"/>
      <c r="C289" s="56"/>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56"/>
      <c r="C290" s="56"/>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56"/>
      <c r="C291" s="56"/>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56"/>
      <c r="C292" s="56"/>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56"/>
      <c r="C293" s="56"/>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56"/>
      <c r="C294" s="56"/>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56"/>
      <c r="C295" s="56"/>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56"/>
      <c r="C296" s="56"/>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56"/>
      <c r="C297" s="56"/>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56"/>
      <c r="C298" s="56"/>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56"/>
      <c r="C299" s="56"/>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56"/>
      <c r="C300" s="56"/>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56"/>
      <c r="C301" s="56"/>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56"/>
      <c r="C302" s="56"/>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56"/>
      <c r="C303" s="56"/>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56"/>
      <c r="C304" s="56"/>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56"/>
      <c r="C305" s="56"/>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56"/>
      <c r="C306" s="56"/>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56"/>
      <c r="C307" s="56"/>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56"/>
      <c r="C308" s="56"/>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56"/>
      <c r="C309" s="56"/>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56"/>
      <c r="C310" s="56"/>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56"/>
      <c r="C311" s="56"/>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56"/>
      <c r="C312" s="56"/>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56"/>
      <c r="C313" s="56"/>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56"/>
      <c r="C314" s="56"/>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56"/>
      <c r="C315" s="56"/>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56"/>
      <c r="C316" s="56"/>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56"/>
      <c r="C317" s="56"/>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56"/>
      <c r="C318" s="56"/>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56"/>
      <c r="C319" s="56"/>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56"/>
      <c r="C320" s="56"/>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56"/>
      <c r="C321" s="56"/>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56"/>
      <c r="C322" s="56"/>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56"/>
      <c r="C323" s="56"/>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56"/>
      <c r="C324" s="56"/>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56"/>
      <c r="C325" s="56"/>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56"/>
      <c r="C326" s="56"/>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56"/>
      <c r="C327" s="56"/>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56"/>
      <c r="C328" s="56"/>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56"/>
      <c r="C329" s="56"/>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56"/>
      <c r="C330" s="56"/>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56"/>
      <c r="C331" s="56"/>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56"/>
      <c r="C332" s="56"/>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56"/>
      <c r="C333" s="56"/>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56"/>
      <c r="C334" s="56"/>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56"/>
      <c r="C335" s="56"/>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56"/>
      <c r="C336" s="56"/>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56"/>
      <c r="C337" s="56"/>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56"/>
      <c r="C338" s="56"/>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56"/>
      <c r="C339" s="56"/>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56"/>
      <c r="C340" s="56"/>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56"/>
      <c r="C341" s="56"/>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56"/>
      <c r="C342" s="56"/>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56"/>
      <c r="C343" s="56"/>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56"/>
      <c r="C344" s="56"/>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56"/>
      <c r="C345" s="56"/>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56"/>
      <c r="C346" s="56"/>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56"/>
      <c r="C347" s="56"/>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56"/>
      <c r="C348" s="56"/>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56"/>
      <c r="C349" s="56"/>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56"/>
      <c r="C350" s="56"/>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56"/>
      <c r="C351" s="56"/>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56"/>
      <c r="C352" s="56"/>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56"/>
      <c r="C353" s="56"/>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56"/>
      <c r="C354" s="56"/>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56"/>
      <c r="C355" s="56"/>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56"/>
      <c r="C356" s="56"/>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56"/>
      <c r="C357" s="56"/>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56"/>
      <c r="C358" s="56"/>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56"/>
      <c r="C359" s="56"/>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56"/>
      <c r="C360" s="56"/>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56"/>
      <c r="C361" s="56"/>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56"/>
      <c r="C362" s="56"/>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56"/>
      <c r="C363" s="56"/>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56"/>
      <c r="C364" s="56"/>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56"/>
      <c r="C365" s="56"/>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56"/>
      <c r="C366" s="56"/>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56"/>
      <c r="C367" s="56"/>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56"/>
      <c r="C368" s="56"/>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56"/>
      <c r="C369" s="56"/>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56"/>
      <c r="C370" s="56"/>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56"/>
      <c r="C371" s="56"/>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56"/>
      <c r="C372" s="56"/>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56"/>
      <c r="C373" s="56"/>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56"/>
      <c r="C374" s="56"/>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56"/>
      <c r="C375" s="56"/>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56"/>
      <c r="C376" s="56"/>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56"/>
      <c r="C377" s="56"/>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56"/>
      <c r="C378" s="56"/>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56"/>
      <c r="C379" s="56"/>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56"/>
      <c r="C380" s="56"/>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56"/>
      <c r="C381" s="56"/>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56"/>
      <c r="C382" s="56"/>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56"/>
      <c r="C383" s="56"/>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56"/>
      <c r="C384" s="56"/>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56"/>
      <c r="C385" s="56"/>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56"/>
      <c r="C386" s="56"/>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56"/>
      <c r="C387" s="56"/>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56"/>
      <c r="C388" s="56"/>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56"/>
      <c r="C389" s="56"/>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56"/>
      <c r="C390" s="56"/>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56"/>
      <c r="C391" s="56"/>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56"/>
      <c r="C392" s="56"/>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56"/>
      <c r="C393" s="56"/>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56"/>
      <c r="C394" s="56"/>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56"/>
      <c r="C395" s="56"/>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56"/>
      <c r="C396" s="56"/>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56"/>
      <c r="C397" s="56"/>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56"/>
      <c r="C398" s="56"/>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56"/>
      <c r="C399" s="56"/>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56"/>
      <c r="C400" s="56"/>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56"/>
      <c r="C401" s="56"/>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56"/>
      <c r="C402" s="56"/>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56"/>
      <c r="C403" s="56"/>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56"/>
      <c r="C404" s="56"/>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56"/>
      <c r="C405" s="56"/>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56"/>
      <c r="C406" s="56"/>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56"/>
      <c r="C407" s="56"/>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56"/>
      <c r="C408" s="56"/>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56"/>
      <c r="C409" s="56"/>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56"/>
      <c r="C410" s="56"/>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56"/>
      <c r="C411" s="56"/>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56"/>
      <c r="C412" s="56"/>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56"/>
      <c r="C413" s="56"/>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56"/>
      <c r="C414" s="56"/>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56"/>
      <c r="C415" s="56"/>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56"/>
      <c r="C416" s="56"/>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56"/>
      <c r="C417" s="56"/>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56"/>
      <c r="C418" s="56"/>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56"/>
      <c r="C419" s="56"/>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56"/>
      <c r="C420" s="56"/>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56"/>
      <c r="C421" s="56"/>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56"/>
      <c r="C422" s="56"/>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56"/>
      <c r="C423" s="56"/>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56"/>
      <c r="C424" s="56"/>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56"/>
      <c r="C425" s="56"/>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56"/>
      <c r="C426" s="56"/>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56"/>
      <c r="C427" s="56"/>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56"/>
      <c r="C428" s="56"/>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56"/>
      <c r="C429" s="56"/>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56"/>
      <c r="C430" s="56"/>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56"/>
      <c r="C431" s="56"/>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56"/>
      <c r="C432" s="56"/>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56"/>
      <c r="C433" s="56"/>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56"/>
      <c r="C434" s="56"/>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56"/>
      <c r="C435" s="56"/>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56"/>
      <c r="C436" s="56"/>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56"/>
      <c r="C437" s="56"/>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56"/>
      <c r="C438" s="56"/>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56"/>
      <c r="C439" s="56"/>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56"/>
      <c r="C440" s="56"/>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56"/>
      <c r="C441" s="56"/>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56"/>
      <c r="C442" s="56"/>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56"/>
      <c r="C443" s="56"/>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56"/>
      <c r="C444" s="56"/>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56"/>
      <c r="C445" s="56"/>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56"/>
      <c r="C446" s="56"/>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56"/>
      <c r="C447" s="56"/>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56"/>
      <c r="C448" s="56"/>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56"/>
      <c r="C449" s="56"/>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56"/>
      <c r="C450" s="56"/>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56"/>
      <c r="C451" s="56"/>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56"/>
      <c r="C452" s="56"/>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56"/>
      <c r="C453" s="56"/>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56"/>
      <c r="C454" s="56"/>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56"/>
      <c r="C455" s="56"/>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56"/>
      <c r="C456" s="56"/>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56"/>
      <c r="C457" s="56"/>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56"/>
      <c r="C458" s="56"/>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56"/>
      <c r="C459" s="56"/>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56"/>
      <c r="C460" s="56"/>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56"/>
      <c r="C461" s="56"/>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56"/>
      <c r="C462" s="56"/>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56"/>
      <c r="C463" s="56"/>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56"/>
      <c r="C464" s="56"/>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56"/>
      <c r="C465" s="56"/>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56"/>
      <c r="C466" s="56"/>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56"/>
      <c r="C467" s="56"/>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56"/>
      <c r="C468" s="56"/>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56"/>
      <c r="C469" s="56"/>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56"/>
      <c r="C470" s="56"/>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56"/>
      <c r="C471" s="56"/>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56"/>
      <c r="C472" s="56"/>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56"/>
      <c r="C473" s="56"/>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56"/>
      <c r="C474" s="56"/>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56"/>
      <c r="C475" s="56"/>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56"/>
      <c r="C476" s="56"/>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56"/>
      <c r="C477" s="56"/>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56"/>
      <c r="C478" s="56"/>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56"/>
      <c r="C479" s="56"/>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56"/>
      <c r="C480" s="56"/>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56"/>
      <c r="C481" s="56"/>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56"/>
      <c r="C482" s="56"/>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56"/>
      <c r="C483" s="56"/>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56"/>
      <c r="C484" s="56"/>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56"/>
      <c r="C485" s="56"/>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56"/>
      <c r="C486" s="56"/>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56"/>
      <c r="C487" s="56"/>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56"/>
      <c r="C488" s="56"/>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56"/>
      <c r="C489" s="56"/>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56"/>
      <c r="C490" s="56"/>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56"/>
      <c r="C491" s="56"/>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56"/>
      <c r="C492" s="56"/>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56"/>
      <c r="C493" s="56"/>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56"/>
      <c r="C494" s="56"/>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56"/>
      <c r="C495" s="56"/>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56"/>
      <c r="C496" s="56"/>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56"/>
      <c r="C497" s="56"/>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56"/>
      <c r="C498" s="56"/>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56"/>
      <c r="C499" s="56"/>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56"/>
      <c r="C500" s="56"/>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56"/>
      <c r="C501" s="56"/>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56"/>
      <c r="C502" s="56"/>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56"/>
      <c r="C503" s="56"/>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56"/>
      <c r="C504" s="56"/>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56"/>
      <c r="C505" s="56"/>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56"/>
      <c r="C506" s="56"/>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56"/>
      <c r="C507" s="56"/>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56"/>
      <c r="C508" s="56"/>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56"/>
      <c r="C509" s="56"/>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56"/>
      <c r="C510" s="56"/>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56"/>
      <c r="C511" s="56"/>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56"/>
      <c r="C512" s="56"/>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56"/>
      <c r="C513" s="56"/>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56"/>
      <c r="C514" s="56"/>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56"/>
      <c r="C515" s="56"/>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56"/>
      <c r="C516" s="56"/>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56"/>
      <c r="C517" s="56"/>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56"/>
      <c r="C518" s="56"/>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56"/>
      <c r="C519" s="56"/>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56"/>
      <c r="C520" s="56"/>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56"/>
      <c r="C521" s="56"/>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56"/>
      <c r="C522" s="56"/>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56"/>
      <c r="C523" s="56"/>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56"/>
      <c r="C524" s="56"/>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56"/>
      <c r="C525" s="56"/>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56"/>
      <c r="C526" s="56"/>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56"/>
      <c r="C527" s="56"/>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56"/>
      <c r="C528" s="56"/>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56"/>
      <c r="C529" s="56"/>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56"/>
      <c r="C530" s="56"/>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56"/>
      <c r="C531" s="56"/>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56"/>
      <c r="C532" s="56"/>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56"/>
      <c r="C533" s="56"/>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56"/>
      <c r="C534" s="56"/>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56"/>
      <c r="C535" s="56"/>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56"/>
      <c r="C536" s="56"/>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56"/>
      <c r="C537" s="56"/>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56"/>
      <c r="C538" s="56"/>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56"/>
      <c r="C539" s="56"/>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56"/>
      <c r="C540" s="56"/>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56"/>
      <c r="C541" s="56"/>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56"/>
      <c r="C542" s="56"/>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56"/>
      <c r="C543" s="56"/>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56"/>
      <c r="C544" s="56"/>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56"/>
      <c r="C545" s="56"/>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56"/>
      <c r="C546" s="56"/>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56"/>
      <c r="C547" s="56"/>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56"/>
      <c r="C548" s="56"/>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56"/>
      <c r="C549" s="56"/>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56"/>
      <c r="C550" s="56"/>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56"/>
      <c r="C551" s="56"/>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56"/>
      <c r="C552" s="56"/>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56"/>
      <c r="C553" s="56"/>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56"/>
      <c r="C554" s="56"/>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56"/>
      <c r="C555" s="56"/>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56"/>
      <c r="C556" s="56"/>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56"/>
      <c r="C557" s="56"/>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56"/>
      <c r="C558" s="56"/>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56"/>
      <c r="C559" s="56"/>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56"/>
      <c r="C560" s="56"/>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56"/>
      <c r="C561" s="56"/>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56"/>
      <c r="C562" s="56"/>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56"/>
      <c r="C563" s="56"/>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56"/>
      <c r="C564" s="56"/>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56"/>
      <c r="C565" s="56"/>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56"/>
      <c r="C566" s="56"/>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56"/>
      <c r="C567" s="56"/>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56"/>
      <c r="C568" s="56"/>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56"/>
      <c r="C569" s="56"/>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56"/>
      <c r="C570" s="56"/>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56"/>
      <c r="C571" s="56"/>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56"/>
      <c r="C572" s="56"/>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56"/>
      <c r="C573" s="56"/>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56"/>
      <c r="C574" s="56"/>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56"/>
      <c r="C575" s="56"/>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56"/>
      <c r="C576" s="56"/>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56"/>
      <c r="C577" s="56"/>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56"/>
      <c r="C578" s="56"/>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56"/>
      <c r="C579" s="56"/>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56"/>
      <c r="C580" s="56"/>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56"/>
      <c r="C581" s="56"/>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56"/>
      <c r="C582" s="56"/>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56"/>
      <c r="C583" s="56"/>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56"/>
      <c r="C584" s="56"/>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56"/>
      <c r="C585" s="56"/>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56"/>
      <c r="C586" s="56"/>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56"/>
      <c r="C587" s="56"/>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56"/>
      <c r="C588" s="56"/>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56"/>
      <c r="C589" s="56"/>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56"/>
      <c r="C590" s="56"/>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56"/>
      <c r="C591" s="56"/>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56"/>
      <c r="C592" s="56"/>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56"/>
      <c r="C593" s="56"/>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56"/>
      <c r="C594" s="56"/>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56"/>
      <c r="C595" s="56"/>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56"/>
      <c r="C596" s="56"/>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56"/>
      <c r="C597" s="56"/>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56"/>
      <c r="C598" s="56"/>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56"/>
      <c r="C599" s="56"/>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56"/>
      <c r="C600" s="56"/>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56"/>
      <c r="C601" s="56"/>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56"/>
      <c r="C602" s="56"/>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56"/>
      <c r="C603" s="56"/>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56"/>
      <c r="C604" s="56"/>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56"/>
      <c r="C605" s="56"/>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56"/>
      <c r="C606" s="56"/>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56"/>
      <c r="C607" s="56"/>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56"/>
      <c r="C608" s="56"/>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56"/>
      <c r="C609" s="56"/>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56"/>
      <c r="C610" s="56"/>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56"/>
      <c r="C611" s="56"/>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56"/>
      <c r="C612" s="56"/>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56"/>
      <c r="C613" s="56"/>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56"/>
      <c r="C614" s="56"/>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56"/>
      <c r="C615" s="56"/>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56"/>
      <c r="C616" s="56"/>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56"/>
      <c r="C617" s="56"/>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56"/>
      <c r="C618" s="56"/>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56"/>
      <c r="C619" s="56"/>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56"/>
      <c r="C620" s="56"/>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56"/>
      <c r="C621" s="56"/>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56"/>
      <c r="C622" s="56"/>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56"/>
      <c r="C623" s="56"/>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56"/>
      <c r="C624" s="56"/>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56"/>
      <c r="C625" s="56"/>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56"/>
      <c r="C626" s="56"/>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56"/>
      <c r="C627" s="56"/>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56"/>
      <c r="C628" s="56"/>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56"/>
      <c r="C629" s="56"/>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56"/>
      <c r="C630" s="56"/>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56"/>
      <c r="C631" s="56"/>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56"/>
      <c r="C632" s="56"/>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56"/>
      <c r="C633" s="56"/>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56"/>
      <c r="C634" s="56"/>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56"/>
      <c r="C635" s="56"/>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56"/>
      <c r="C636" s="56"/>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56"/>
      <c r="C637" s="56"/>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56"/>
      <c r="C638" s="56"/>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56"/>
      <c r="C639" s="56"/>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56"/>
      <c r="C640" s="56"/>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56"/>
      <c r="C641" s="56"/>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56"/>
      <c r="C642" s="56"/>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56"/>
      <c r="C643" s="56"/>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56"/>
      <c r="C644" s="56"/>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56"/>
      <c r="C645" s="56"/>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56"/>
      <c r="C646" s="56"/>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56"/>
      <c r="C647" s="56"/>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56"/>
      <c r="C648" s="56"/>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56"/>
      <c r="C649" s="56"/>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56"/>
      <c r="C650" s="56"/>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56"/>
      <c r="C651" s="56"/>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56"/>
      <c r="C652" s="56"/>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56"/>
      <c r="C653" s="56"/>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56"/>
      <c r="C654" s="56"/>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56"/>
      <c r="C655" s="56"/>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56"/>
      <c r="C656" s="56"/>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56"/>
      <c r="C657" s="56"/>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56"/>
      <c r="C658" s="56"/>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56"/>
      <c r="C659" s="56"/>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56"/>
      <c r="C660" s="56"/>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56"/>
      <c r="C661" s="56"/>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56"/>
      <c r="C662" s="56"/>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56"/>
      <c r="C663" s="56"/>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56"/>
      <c r="C664" s="56"/>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56"/>
      <c r="C665" s="56"/>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56"/>
      <c r="C666" s="56"/>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56"/>
      <c r="C667" s="56"/>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56"/>
      <c r="C668" s="56"/>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56"/>
      <c r="C669" s="56"/>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56"/>
      <c r="C670" s="56"/>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56"/>
      <c r="C671" s="56"/>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56"/>
      <c r="C672" s="56"/>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56"/>
      <c r="C673" s="56"/>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56"/>
      <c r="C674" s="56"/>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56"/>
      <c r="C675" s="56"/>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56"/>
      <c r="C676" s="56"/>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56"/>
      <c r="C677" s="56"/>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56"/>
      <c r="C678" s="56"/>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56"/>
      <c r="C679" s="56"/>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56"/>
      <c r="C680" s="56"/>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56"/>
      <c r="C681" s="56"/>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56"/>
      <c r="C682" s="56"/>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56"/>
      <c r="C683" s="56"/>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56"/>
      <c r="C684" s="56"/>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56"/>
      <c r="C685" s="56"/>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56"/>
      <c r="C686" s="56"/>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56"/>
      <c r="C687" s="56"/>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56"/>
      <c r="C688" s="56"/>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56"/>
      <c r="C689" s="56"/>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56"/>
      <c r="C690" s="56"/>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56"/>
      <c r="C691" s="56"/>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56"/>
      <c r="C692" s="56"/>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56"/>
      <c r="C693" s="56"/>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56"/>
      <c r="C694" s="56"/>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56"/>
      <c r="C695" s="56"/>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56"/>
      <c r="C696" s="56"/>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56"/>
      <c r="C697" s="56"/>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56"/>
      <c r="C698" s="56"/>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56"/>
      <c r="C699" s="56"/>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56"/>
      <c r="C700" s="56"/>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56"/>
      <c r="C701" s="56"/>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56"/>
      <c r="C702" s="56"/>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56"/>
      <c r="C703" s="56"/>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56"/>
      <c r="C704" s="56"/>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56"/>
      <c r="C705" s="56"/>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56"/>
      <c r="C706" s="56"/>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56"/>
      <c r="C707" s="56"/>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56"/>
      <c r="C708" s="56"/>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56"/>
      <c r="C709" s="56"/>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56"/>
      <c r="C710" s="56"/>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56"/>
      <c r="C711" s="56"/>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56"/>
      <c r="C712" s="56"/>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56"/>
      <c r="C713" s="56"/>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56"/>
      <c r="C714" s="56"/>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56"/>
      <c r="C715" s="56"/>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56"/>
      <c r="C716" s="56"/>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56"/>
      <c r="C717" s="56"/>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56"/>
      <c r="C718" s="56"/>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56"/>
      <c r="C719" s="56"/>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56"/>
      <c r="C720" s="56"/>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56"/>
      <c r="C721" s="56"/>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56"/>
      <c r="C722" s="56"/>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56"/>
      <c r="C723" s="56"/>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56"/>
      <c r="C724" s="56"/>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56"/>
      <c r="C725" s="56"/>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56"/>
      <c r="C726" s="56"/>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56"/>
      <c r="C727" s="56"/>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56"/>
      <c r="C728" s="56"/>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56"/>
      <c r="C729" s="56"/>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56"/>
      <c r="C730" s="56"/>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56"/>
      <c r="C731" s="56"/>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56"/>
      <c r="C732" s="56"/>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56"/>
      <c r="C733" s="56"/>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56"/>
      <c r="C734" s="56"/>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56"/>
      <c r="C735" s="56"/>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56"/>
      <c r="C736" s="56"/>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56"/>
      <c r="C737" s="56"/>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56"/>
      <c r="C738" s="56"/>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56"/>
      <c r="C739" s="56"/>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56"/>
      <c r="C740" s="56"/>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56"/>
      <c r="C741" s="56"/>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56"/>
      <c r="C742" s="56"/>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56"/>
      <c r="C743" s="56"/>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56"/>
      <c r="C744" s="56"/>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56"/>
      <c r="C745" s="56"/>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56"/>
      <c r="C746" s="56"/>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56"/>
      <c r="C747" s="56"/>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56"/>
      <c r="C748" s="56"/>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56"/>
      <c r="C749" s="56"/>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56"/>
      <c r="C750" s="56"/>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56"/>
      <c r="C751" s="56"/>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56"/>
      <c r="C752" s="56"/>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56"/>
      <c r="C753" s="56"/>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56"/>
      <c r="C754" s="56"/>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56"/>
      <c r="C755" s="56"/>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56"/>
      <c r="C756" s="56"/>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56"/>
      <c r="C757" s="56"/>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56"/>
      <c r="C758" s="56"/>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56"/>
      <c r="C759" s="56"/>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56"/>
      <c r="C760" s="56"/>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56"/>
      <c r="C761" s="56"/>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56"/>
      <c r="C762" s="56"/>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56"/>
      <c r="C763" s="56"/>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56"/>
      <c r="C764" s="56"/>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56"/>
      <c r="C765" s="56"/>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56"/>
      <c r="C766" s="56"/>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56"/>
      <c r="C767" s="56"/>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56"/>
      <c r="C768" s="56"/>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56"/>
      <c r="C769" s="56"/>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56"/>
      <c r="C770" s="56"/>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56"/>
      <c r="C771" s="56"/>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56"/>
      <c r="C772" s="56"/>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56"/>
      <c r="C773" s="56"/>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56"/>
      <c r="C774" s="56"/>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56"/>
      <c r="C775" s="56"/>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56"/>
      <c r="C776" s="56"/>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56"/>
      <c r="C777" s="56"/>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56"/>
      <c r="C778" s="56"/>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56"/>
      <c r="C779" s="56"/>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56"/>
      <c r="C780" s="56"/>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56"/>
      <c r="C781" s="56"/>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56"/>
      <c r="C782" s="56"/>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56"/>
      <c r="C783" s="56"/>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56"/>
      <c r="C784" s="56"/>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56"/>
      <c r="C785" s="56"/>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56"/>
      <c r="C786" s="56"/>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56"/>
      <c r="C787" s="56"/>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56"/>
      <c r="C788" s="56"/>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56"/>
      <c r="C789" s="56"/>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56"/>
      <c r="C790" s="56"/>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56"/>
      <c r="C791" s="56"/>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56"/>
      <c r="C792" s="56"/>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56"/>
      <c r="C793" s="56"/>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56"/>
      <c r="C794" s="56"/>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56"/>
      <c r="C795" s="56"/>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56"/>
      <c r="C796" s="56"/>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56"/>
      <c r="C797" s="56"/>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56"/>
      <c r="C798" s="56"/>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56"/>
      <c r="C799" s="56"/>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56"/>
      <c r="C800" s="56"/>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56"/>
      <c r="C801" s="56"/>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56"/>
      <c r="C802" s="56"/>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56"/>
      <c r="C803" s="56"/>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56"/>
      <c r="C804" s="56"/>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56"/>
      <c r="C805" s="56"/>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56"/>
      <c r="C806" s="56"/>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56"/>
      <c r="C807" s="56"/>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56"/>
      <c r="C808" s="56"/>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56"/>
      <c r="C809" s="56"/>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56"/>
      <c r="C810" s="56"/>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56"/>
      <c r="C811" s="56"/>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56"/>
      <c r="C812" s="56"/>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56"/>
      <c r="C813" s="56"/>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56"/>
      <c r="C814" s="56"/>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56"/>
      <c r="C815" s="56"/>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56"/>
      <c r="C816" s="56"/>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56"/>
      <c r="C817" s="56"/>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56"/>
      <c r="C818" s="56"/>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56"/>
      <c r="C819" s="56"/>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56"/>
      <c r="C820" s="56"/>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56"/>
      <c r="C821" s="56"/>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56"/>
      <c r="C822" s="56"/>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56"/>
      <c r="C823" s="56"/>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56"/>
      <c r="C824" s="56"/>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56"/>
      <c r="C825" s="56"/>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56"/>
      <c r="C826" s="56"/>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56"/>
      <c r="C827" s="56"/>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56"/>
      <c r="C828" s="56"/>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56"/>
      <c r="C829" s="56"/>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56"/>
      <c r="C830" s="56"/>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56"/>
      <c r="C831" s="56"/>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56"/>
      <c r="C832" s="56"/>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56"/>
      <c r="C833" s="56"/>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56"/>
      <c r="C834" s="56"/>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56"/>
      <c r="C835" s="56"/>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56"/>
      <c r="C836" s="56"/>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56"/>
      <c r="C837" s="56"/>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56"/>
      <c r="C838" s="56"/>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56"/>
      <c r="C839" s="56"/>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56"/>
      <c r="C840" s="56"/>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56"/>
      <c r="C841" s="56"/>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56"/>
      <c r="C842" s="56"/>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56"/>
      <c r="C843" s="56"/>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56"/>
      <c r="C844" s="56"/>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56"/>
      <c r="C845" s="56"/>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56"/>
      <c r="C846" s="56"/>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56"/>
      <c r="C847" s="56"/>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56"/>
      <c r="C848" s="56"/>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56"/>
      <c r="C849" s="56"/>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56"/>
      <c r="C850" s="56"/>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56"/>
      <c r="C851" s="56"/>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56"/>
      <c r="C852" s="56"/>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56"/>
      <c r="C853" s="56"/>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56"/>
      <c r="C854" s="56"/>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56"/>
      <c r="C855" s="56"/>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56"/>
      <c r="C856" s="56"/>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56"/>
      <c r="C857" s="56"/>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56"/>
      <c r="C858" s="56"/>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56"/>
      <c r="C859" s="56"/>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56"/>
      <c r="C860" s="56"/>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56"/>
      <c r="C861" s="56"/>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56"/>
      <c r="C862" s="56"/>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56"/>
      <c r="C863" s="56"/>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56"/>
      <c r="C864" s="56"/>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56"/>
      <c r="C865" s="56"/>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56"/>
      <c r="C866" s="56"/>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56"/>
      <c r="C867" s="56"/>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56"/>
      <c r="C868" s="56"/>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56"/>
      <c r="C869" s="56"/>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56"/>
      <c r="C870" s="56"/>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56"/>
      <c r="C871" s="56"/>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56"/>
      <c r="C872" s="56"/>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56"/>
      <c r="C873" s="56"/>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56"/>
      <c r="C874" s="56"/>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56"/>
      <c r="C875" s="56"/>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56"/>
      <c r="C876" s="56"/>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56"/>
      <c r="C877" s="56"/>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56"/>
      <c r="C878" s="56"/>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56"/>
      <c r="C879" s="56"/>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56"/>
      <c r="C880" s="56"/>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56"/>
      <c r="C881" s="56"/>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56"/>
      <c r="C882" s="56"/>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56"/>
      <c r="C883" s="56"/>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56"/>
      <c r="C884" s="56"/>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56"/>
      <c r="C885" s="56"/>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56"/>
      <c r="C886" s="56"/>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56"/>
      <c r="C887" s="56"/>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56"/>
      <c r="C888" s="56"/>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56"/>
      <c r="C889" s="56"/>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56"/>
      <c r="C890" s="56"/>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56"/>
      <c r="C891" s="56"/>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56"/>
      <c r="C892" s="56"/>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56"/>
      <c r="C893" s="56"/>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56"/>
      <c r="C894" s="56"/>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56"/>
      <c r="C895" s="56"/>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56"/>
      <c r="C896" s="56"/>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56"/>
      <c r="C897" s="56"/>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56"/>
      <c r="C898" s="56"/>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56"/>
      <c r="C899" s="56"/>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56"/>
      <c r="C900" s="56"/>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56"/>
      <c r="C901" s="56"/>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56"/>
      <c r="C902" s="56"/>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56"/>
      <c r="C903" s="56"/>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56"/>
      <c r="C904" s="56"/>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56"/>
      <c r="C905" s="56"/>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56"/>
      <c r="C906" s="56"/>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56"/>
      <c r="C907" s="56"/>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56"/>
      <c r="C908" s="56"/>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56"/>
      <c r="C909" s="56"/>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56"/>
      <c r="C910" s="56"/>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56"/>
      <c r="C911" s="56"/>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56"/>
      <c r="C912" s="56"/>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56"/>
      <c r="C913" s="56"/>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56"/>
      <c r="C914" s="56"/>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56"/>
      <c r="C915" s="56"/>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56"/>
      <c r="C916" s="56"/>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56"/>
      <c r="C917" s="56"/>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56"/>
      <c r="C918" s="56"/>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56"/>
      <c r="C919" s="56"/>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56"/>
      <c r="C920" s="56"/>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56"/>
      <c r="C921" s="56"/>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56"/>
      <c r="C922" s="56"/>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56"/>
      <c r="C923" s="56"/>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56"/>
      <c r="C924" s="56"/>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56"/>
      <c r="C925" s="56"/>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56"/>
      <c r="C926" s="56"/>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56"/>
      <c r="C927" s="56"/>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56"/>
      <c r="C928" s="56"/>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56"/>
      <c r="C929" s="56"/>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56"/>
      <c r="C930" s="56"/>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56"/>
      <c r="C931" s="56"/>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56"/>
      <c r="C932" s="56"/>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56"/>
      <c r="C933" s="56"/>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56"/>
      <c r="C934" s="56"/>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56"/>
      <c r="C935" s="56"/>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56"/>
      <c r="C936" s="56"/>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56"/>
      <c r="C937" s="56"/>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56"/>
      <c r="C938" s="56"/>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56"/>
      <c r="C939" s="56"/>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56"/>
      <c r="C940" s="56"/>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56"/>
      <c r="C941" s="56"/>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56"/>
      <c r="C942" s="56"/>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56"/>
      <c r="C943" s="56"/>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56"/>
      <c r="C944" s="56"/>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56"/>
      <c r="C945" s="56"/>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56"/>
      <c r="C946" s="56"/>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56"/>
      <c r="C947" s="56"/>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56"/>
      <c r="C948" s="56"/>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56"/>
      <c r="C949" s="56"/>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56"/>
      <c r="C950" s="56"/>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56"/>
      <c r="C951" s="56"/>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56"/>
      <c r="C952" s="56"/>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56"/>
      <c r="C953" s="56"/>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56"/>
      <c r="C954" s="56"/>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56"/>
      <c r="C955" s="56"/>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56"/>
      <c r="C956" s="56"/>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56"/>
      <c r="C957" s="56"/>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56"/>
      <c r="C958" s="56"/>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56"/>
      <c r="C959" s="56"/>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56"/>
      <c r="C960" s="56"/>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56"/>
      <c r="C961" s="56"/>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56"/>
      <c r="C962" s="56"/>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56"/>
      <c r="C963" s="56"/>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56"/>
      <c r="C964" s="56"/>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56"/>
      <c r="C965" s="56"/>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56"/>
      <c r="C966" s="56"/>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56"/>
      <c r="C967" s="56"/>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56"/>
      <c r="C968" s="56"/>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56"/>
      <c r="C969" s="56"/>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56"/>
      <c r="C970" s="56"/>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56"/>
      <c r="C971" s="56"/>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56"/>
      <c r="C972" s="56"/>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56"/>
      <c r="C973" s="56"/>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56"/>
      <c r="C974" s="56"/>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56"/>
      <c r="C975" s="56"/>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56"/>
      <c r="C976" s="56"/>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56"/>
      <c r="C977" s="56"/>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56"/>
      <c r="C978" s="56"/>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56"/>
      <c r="C979" s="56"/>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56"/>
      <c r="C980" s="56"/>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56"/>
      <c r="C981" s="56"/>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56"/>
      <c r="C982" s="56"/>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56"/>
      <c r="C983" s="56"/>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56"/>
      <c r="C984" s="56"/>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56"/>
      <c r="C985" s="56"/>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56"/>
      <c r="C986" s="56"/>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56"/>
      <c r="C987" s="56"/>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56"/>
      <c r="C988" s="56"/>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56"/>
      <c r="C989" s="56"/>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56"/>
      <c r="C990" s="56"/>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56"/>
      <c r="C991" s="56"/>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56"/>
      <c r="C992" s="56"/>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56"/>
      <c r="C993" s="56"/>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56"/>
      <c r="C994" s="56"/>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56"/>
      <c r="C995" s="56"/>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56"/>
      <c r="C996" s="56"/>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56"/>
      <c r="C997" s="56"/>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56"/>
      <c r="C998" s="56"/>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56"/>
      <c r="C999" s="56"/>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77">
    <mergeCell ref="B63:F63"/>
    <mergeCell ref="B32:C32"/>
    <mergeCell ref="B33:C33"/>
    <mergeCell ref="A34:A35"/>
    <mergeCell ref="B34:D34"/>
    <mergeCell ref="B35:C35"/>
    <mergeCell ref="A36:H36"/>
    <mergeCell ref="A37:J37"/>
    <mergeCell ref="B38:C38"/>
    <mergeCell ref="B39:C39"/>
    <mergeCell ref="B40:C40"/>
    <mergeCell ref="B41:C41"/>
    <mergeCell ref="A42:D42"/>
    <mergeCell ref="A43:J44"/>
    <mergeCell ref="A45:J45"/>
    <mergeCell ref="B48:D48"/>
    <mergeCell ref="B30:D30"/>
    <mergeCell ref="I22:I23"/>
    <mergeCell ref="I24:I25"/>
    <mergeCell ref="A26:H26"/>
    <mergeCell ref="A27:J27"/>
    <mergeCell ref="J28:J30"/>
    <mergeCell ref="B22:C23"/>
    <mergeCell ref="A28:A29"/>
    <mergeCell ref="B24:C25"/>
    <mergeCell ref="J24:J25"/>
    <mergeCell ref="A46:A47"/>
    <mergeCell ref="A1:G1"/>
    <mergeCell ref="B2:D2"/>
    <mergeCell ref="B3:C3"/>
    <mergeCell ref="I3:I7"/>
    <mergeCell ref="B4:C4"/>
    <mergeCell ref="B5:C5"/>
    <mergeCell ref="A6:A7"/>
    <mergeCell ref="B6:C7"/>
    <mergeCell ref="A16:A17"/>
    <mergeCell ref="A18:A19"/>
    <mergeCell ref="A20:A25"/>
    <mergeCell ref="A12:J12"/>
    <mergeCell ref="J13:J14"/>
    <mergeCell ref="B16:C17"/>
    <mergeCell ref="B18:C18"/>
    <mergeCell ref="B19:C19"/>
    <mergeCell ref="B20:C21"/>
    <mergeCell ref="B15:C15"/>
    <mergeCell ref="A9:A10"/>
    <mergeCell ref="B9:C10"/>
    <mergeCell ref="D9:D10"/>
    <mergeCell ref="B13:C14"/>
    <mergeCell ref="J3:J7"/>
    <mergeCell ref="D6:D7"/>
    <mergeCell ref="A8:H8"/>
    <mergeCell ref="I9:I10"/>
    <mergeCell ref="J9:J10"/>
    <mergeCell ref="A11:H11"/>
    <mergeCell ref="A13:A14"/>
    <mergeCell ref="J34:J35"/>
    <mergeCell ref="J46:J48"/>
    <mergeCell ref="I13:I14"/>
    <mergeCell ref="I16:I17"/>
    <mergeCell ref="J16:J17"/>
    <mergeCell ref="I18:I19"/>
    <mergeCell ref="J18:J19"/>
    <mergeCell ref="I20:I21"/>
    <mergeCell ref="J20:J23"/>
    <mergeCell ref="B57:C57"/>
    <mergeCell ref="B58:C58"/>
    <mergeCell ref="B59:C59"/>
    <mergeCell ref="A60:D60"/>
    <mergeCell ref="B50:C50"/>
    <mergeCell ref="B51:C51"/>
    <mergeCell ref="B52:D52"/>
    <mergeCell ref="B53:C53"/>
    <mergeCell ref="A54:H54"/>
    <mergeCell ref="A55:J55"/>
    <mergeCell ref="B56:C56"/>
    <mergeCell ref="A52:A53"/>
  </mergeCells>
  <hyperlinks>
    <hyperlink ref="B63" r:id="rId1" xr:uid="{00000000-0004-0000-0000-000000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Z970"/>
  <sheetViews>
    <sheetView workbookViewId="0">
      <selection activeCell="E20" sqref="E20:H20"/>
    </sheetView>
  </sheetViews>
  <sheetFormatPr defaultColWidth="12.625" defaultRowHeight="15" customHeight="1"/>
  <cols>
    <col min="1" max="1" width="39.125" style="137" customWidth="1"/>
    <col min="2" max="2" width="46.625" style="137" customWidth="1"/>
    <col min="3" max="3" width="5.875" style="137" customWidth="1"/>
    <col min="4" max="4" width="6.125" style="137" customWidth="1"/>
    <col min="5" max="5" width="10" style="137" customWidth="1"/>
    <col min="6" max="8" width="9.75" style="137" customWidth="1"/>
    <col min="9" max="9" width="13.75" style="137" customWidth="1"/>
    <col min="10" max="10" width="52.375" style="137" customWidth="1"/>
    <col min="11" max="26" width="8.875" style="137" customWidth="1"/>
    <col min="27" max="16384" width="12.625" style="137"/>
  </cols>
  <sheetData>
    <row r="1" spans="1:26" ht="40.5" customHeight="1">
      <c r="A1" s="272" t="s">
        <v>67</v>
      </c>
      <c r="B1" s="265"/>
      <c r="C1" s="265"/>
      <c r="D1" s="265"/>
      <c r="E1" s="265"/>
      <c r="F1" s="265"/>
      <c r="G1" s="273"/>
      <c r="H1" s="57"/>
      <c r="I1" s="58"/>
      <c r="J1" s="58"/>
      <c r="K1" s="59"/>
      <c r="L1" s="59"/>
      <c r="M1" s="59"/>
      <c r="N1" s="59"/>
      <c r="O1" s="59"/>
      <c r="P1" s="59"/>
      <c r="Q1" s="59"/>
      <c r="R1" s="59"/>
      <c r="S1" s="59"/>
      <c r="T1" s="59"/>
      <c r="U1" s="59"/>
      <c r="V1" s="59"/>
      <c r="W1" s="59"/>
      <c r="X1" s="59"/>
      <c r="Y1" s="59"/>
      <c r="Z1" s="59"/>
    </row>
    <row r="2" spans="1:26" ht="31.5" customHeight="1">
      <c r="A2" s="60" t="s">
        <v>1</v>
      </c>
      <c r="B2" s="274" t="s">
        <v>2</v>
      </c>
      <c r="C2" s="213"/>
      <c r="D2" s="210"/>
      <c r="E2" s="4">
        <v>2023</v>
      </c>
      <c r="F2" s="4">
        <v>2024</v>
      </c>
      <c r="G2" s="4">
        <v>2025</v>
      </c>
      <c r="H2" s="4">
        <v>2026</v>
      </c>
      <c r="I2" s="5" t="s">
        <v>3</v>
      </c>
      <c r="J2" s="5" t="s">
        <v>4</v>
      </c>
      <c r="K2" s="61"/>
      <c r="L2" s="62"/>
      <c r="M2" s="62"/>
      <c r="N2" s="62"/>
      <c r="O2" s="62"/>
      <c r="P2" s="62"/>
      <c r="Q2" s="62"/>
      <c r="R2" s="62"/>
      <c r="S2" s="62"/>
      <c r="T2" s="62"/>
      <c r="U2" s="62"/>
      <c r="V2" s="62"/>
      <c r="W2" s="62"/>
      <c r="X2" s="62"/>
      <c r="Y2" s="62"/>
      <c r="Z2" s="62"/>
    </row>
    <row r="3" spans="1:26" ht="24" customHeight="1">
      <c r="A3" s="159" t="s">
        <v>5</v>
      </c>
      <c r="B3" s="275" t="s">
        <v>68</v>
      </c>
      <c r="C3" s="210"/>
      <c r="D3" s="160"/>
      <c r="E3" s="161"/>
      <c r="F3" s="63">
        <f t="shared" ref="F3:H3" si="0">E3+E3*$D$3</f>
        <v>0</v>
      </c>
      <c r="G3" s="63">
        <f t="shared" si="0"/>
        <v>0</v>
      </c>
      <c r="H3" s="63">
        <f t="shared" si="0"/>
        <v>0</v>
      </c>
      <c r="I3" s="255"/>
      <c r="J3" s="235" t="s">
        <v>272</v>
      </c>
      <c r="K3" s="64"/>
      <c r="L3" s="59"/>
      <c r="M3" s="59"/>
      <c r="N3" s="59"/>
      <c r="O3" s="59"/>
      <c r="P3" s="59"/>
      <c r="Q3" s="59"/>
      <c r="R3" s="59"/>
      <c r="S3" s="59"/>
      <c r="T3" s="59"/>
      <c r="U3" s="59"/>
      <c r="V3" s="59"/>
      <c r="W3" s="59"/>
      <c r="X3" s="59"/>
      <c r="Y3" s="59"/>
      <c r="Z3" s="59"/>
    </row>
    <row r="4" spans="1:26" ht="14.25">
      <c r="A4" s="159" t="s">
        <v>69</v>
      </c>
      <c r="B4" s="275" t="s">
        <v>70</v>
      </c>
      <c r="C4" s="210"/>
      <c r="D4" s="160"/>
      <c r="E4" s="63">
        <f t="shared" ref="E4:H4" si="1">E3*$D$4</f>
        <v>0</v>
      </c>
      <c r="F4" s="63">
        <f t="shared" si="1"/>
        <v>0</v>
      </c>
      <c r="G4" s="63">
        <f t="shared" si="1"/>
        <v>0</v>
      </c>
      <c r="H4" s="63">
        <f t="shared" si="1"/>
        <v>0</v>
      </c>
      <c r="I4" s="223"/>
      <c r="J4" s="223"/>
      <c r="K4" s="64"/>
      <c r="L4" s="59"/>
      <c r="M4" s="59"/>
      <c r="N4" s="59"/>
      <c r="O4" s="59"/>
      <c r="P4" s="59"/>
      <c r="Q4" s="59"/>
      <c r="R4" s="59"/>
      <c r="S4" s="59"/>
      <c r="T4" s="59"/>
      <c r="U4" s="59"/>
      <c r="V4" s="59"/>
      <c r="W4" s="59"/>
      <c r="X4" s="59"/>
      <c r="Y4" s="59"/>
      <c r="Z4" s="59"/>
    </row>
    <row r="5" spans="1:26" ht="14.25">
      <c r="A5" s="159" t="s">
        <v>71</v>
      </c>
      <c r="B5" s="275" t="s">
        <v>72</v>
      </c>
      <c r="C5" s="210"/>
      <c r="D5" s="162"/>
      <c r="E5" s="65">
        <f t="shared" ref="E5:H5" si="2">E4*$D$5</f>
        <v>0</v>
      </c>
      <c r="F5" s="65">
        <f t="shared" si="2"/>
        <v>0</v>
      </c>
      <c r="G5" s="65">
        <f t="shared" si="2"/>
        <v>0</v>
      </c>
      <c r="H5" s="65">
        <f t="shared" si="2"/>
        <v>0</v>
      </c>
      <c r="I5" s="223"/>
      <c r="J5" s="223"/>
      <c r="K5" s="64"/>
      <c r="L5" s="59"/>
      <c r="M5" s="59"/>
      <c r="N5" s="59"/>
      <c r="O5" s="59"/>
      <c r="P5" s="59"/>
      <c r="Q5" s="59"/>
      <c r="R5" s="59"/>
      <c r="S5" s="59"/>
      <c r="T5" s="59"/>
      <c r="U5" s="59"/>
      <c r="V5" s="59"/>
      <c r="W5" s="59"/>
      <c r="X5" s="59"/>
      <c r="Y5" s="59"/>
      <c r="Z5" s="59"/>
    </row>
    <row r="6" spans="1:26" ht="14.25">
      <c r="A6" s="281" t="s">
        <v>73</v>
      </c>
      <c r="B6" s="282" t="s">
        <v>74</v>
      </c>
      <c r="C6" s="232"/>
      <c r="D6" s="279"/>
      <c r="E6" s="63">
        <f t="shared" ref="E6:H6" si="3">E5*E7</f>
        <v>0</v>
      </c>
      <c r="F6" s="63">
        <f t="shared" si="3"/>
        <v>0</v>
      </c>
      <c r="G6" s="63">
        <f t="shared" si="3"/>
        <v>0</v>
      </c>
      <c r="H6" s="63">
        <f t="shared" si="3"/>
        <v>0</v>
      </c>
      <c r="I6" s="223"/>
      <c r="J6" s="223"/>
      <c r="K6" s="64"/>
      <c r="L6" s="59"/>
      <c r="M6" s="59"/>
      <c r="N6" s="59"/>
      <c r="O6" s="59"/>
      <c r="P6" s="59"/>
      <c r="Q6" s="59"/>
      <c r="R6" s="59"/>
      <c r="S6" s="59"/>
      <c r="T6" s="59"/>
      <c r="U6" s="59"/>
      <c r="V6" s="59"/>
      <c r="W6" s="59"/>
      <c r="X6" s="59"/>
      <c r="Y6" s="59"/>
      <c r="Z6" s="59"/>
    </row>
    <row r="7" spans="1:26" ht="23.25" customHeight="1">
      <c r="A7" s="220"/>
      <c r="B7" s="233"/>
      <c r="C7" s="234"/>
      <c r="D7" s="220"/>
      <c r="E7" s="160"/>
      <c r="F7" s="66">
        <f t="shared" ref="F7:H7" si="4">E7+$D$6</f>
        <v>0</v>
      </c>
      <c r="G7" s="66">
        <f t="shared" si="4"/>
        <v>0</v>
      </c>
      <c r="H7" s="66">
        <f t="shared" si="4"/>
        <v>0</v>
      </c>
      <c r="I7" s="220"/>
      <c r="J7" s="220"/>
      <c r="K7" s="64"/>
      <c r="L7" s="59"/>
      <c r="M7" s="59"/>
      <c r="N7" s="59"/>
      <c r="O7" s="59"/>
      <c r="P7" s="59"/>
      <c r="Q7" s="59"/>
      <c r="R7" s="59"/>
      <c r="S7" s="59"/>
      <c r="T7" s="59"/>
      <c r="U7" s="59"/>
      <c r="V7" s="59"/>
      <c r="W7" s="59"/>
      <c r="X7" s="59"/>
      <c r="Y7" s="59"/>
      <c r="Z7" s="59"/>
    </row>
    <row r="8" spans="1:26" ht="14.25">
      <c r="A8" s="280"/>
      <c r="B8" s="213"/>
      <c r="C8" s="213"/>
      <c r="D8" s="213"/>
      <c r="E8" s="213"/>
      <c r="F8" s="213"/>
      <c r="G8" s="213"/>
      <c r="H8" s="210"/>
      <c r="I8" s="13"/>
      <c r="J8" s="14"/>
      <c r="K8" s="64"/>
      <c r="L8" s="59"/>
      <c r="M8" s="59"/>
      <c r="N8" s="59"/>
      <c r="O8" s="59"/>
      <c r="P8" s="59"/>
      <c r="Q8" s="59"/>
      <c r="R8" s="59"/>
      <c r="S8" s="59"/>
      <c r="T8" s="59"/>
      <c r="U8" s="59"/>
      <c r="V8" s="59"/>
      <c r="W8" s="59"/>
      <c r="X8" s="59"/>
      <c r="Y8" s="59"/>
      <c r="Z8" s="59"/>
    </row>
    <row r="9" spans="1:26" ht="16.5" customHeight="1">
      <c r="A9" s="276" t="s">
        <v>230</v>
      </c>
      <c r="B9" s="277" t="s">
        <v>75</v>
      </c>
      <c r="C9" s="232"/>
      <c r="D9" s="278"/>
      <c r="E9" s="65">
        <f t="shared" ref="E9:H9" si="5">E$6*E10</f>
        <v>0</v>
      </c>
      <c r="F9" s="65">
        <f t="shared" si="5"/>
        <v>0</v>
      </c>
      <c r="G9" s="65">
        <f t="shared" si="5"/>
        <v>0</v>
      </c>
      <c r="H9" s="65">
        <f t="shared" si="5"/>
        <v>0</v>
      </c>
      <c r="I9" s="271" t="s">
        <v>14</v>
      </c>
      <c r="J9" s="239" t="s">
        <v>273</v>
      </c>
      <c r="K9" s="64"/>
      <c r="L9" s="59"/>
      <c r="M9" s="59"/>
      <c r="N9" s="59"/>
      <c r="O9" s="59"/>
      <c r="P9" s="59"/>
      <c r="Q9" s="59"/>
      <c r="R9" s="59"/>
      <c r="S9" s="59"/>
      <c r="T9" s="59"/>
      <c r="U9" s="59"/>
      <c r="V9" s="59"/>
      <c r="W9" s="59"/>
      <c r="X9" s="59"/>
      <c r="Y9" s="59"/>
      <c r="Z9" s="59"/>
    </row>
    <row r="10" spans="1:26" ht="30.75" customHeight="1">
      <c r="A10" s="220"/>
      <c r="B10" s="233"/>
      <c r="C10" s="234"/>
      <c r="D10" s="220"/>
      <c r="E10" s="163"/>
      <c r="F10" s="67">
        <f t="shared" ref="F10:H10" si="6">E10+$D$9</f>
        <v>0</v>
      </c>
      <c r="G10" s="67">
        <f t="shared" si="6"/>
        <v>0</v>
      </c>
      <c r="H10" s="67">
        <f t="shared" si="6"/>
        <v>0</v>
      </c>
      <c r="I10" s="220"/>
      <c r="J10" s="220"/>
      <c r="K10" s="64"/>
      <c r="L10" s="59"/>
      <c r="M10" s="59"/>
      <c r="N10" s="59"/>
      <c r="O10" s="59"/>
      <c r="P10" s="59"/>
      <c r="Q10" s="59"/>
      <c r="R10" s="59"/>
      <c r="S10" s="59"/>
      <c r="T10" s="59"/>
      <c r="U10" s="59"/>
      <c r="V10" s="59"/>
      <c r="W10" s="59"/>
      <c r="X10" s="59"/>
      <c r="Y10" s="59"/>
      <c r="Z10" s="59"/>
    </row>
    <row r="11" spans="1:26" ht="14.25">
      <c r="A11" s="237"/>
      <c r="B11" s="213"/>
      <c r="C11" s="213"/>
      <c r="D11" s="213"/>
      <c r="E11" s="213"/>
      <c r="F11" s="213"/>
      <c r="G11" s="213"/>
      <c r="H11" s="210"/>
      <c r="I11" s="13"/>
      <c r="J11" s="14"/>
      <c r="K11" s="64"/>
      <c r="L11" s="59"/>
      <c r="M11" s="59"/>
      <c r="N11" s="59"/>
      <c r="O11" s="59"/>
      <c r="P11" s="59"/>
      <c r="Q11" s="59"/>
      <c r="R11" s="59"/>
      <c r="S11" s="59"/>
      <c r="T11" s="59"/>
      <c r="U11" s="59"/>
      <c r="V11" s="59"/>
      <c r="W11" s="59"/>
      <c r="X11" s="59"/>
      <c r="Y11" s="59"/>
      <c r="Z11" s="59"/>
    </row>
    <row r="12" spans="1:26" ht="15.75" customHeight="1">
      <c r="A12" s="214" t="s">
        <v>15</v>
      </c>
      <c r="B12" s="213"/>
      <c r="C12" s="213"/>
      <c r="D12" s="213"/>
      <c r="E12" s="213"/>
      <c r="F12" s="213"/>
      <c r="G12" s="213"/>
      <c r="H12" s="213"/>
      <c r="I12" s="213"/>
      <c r="J12" s="210"/>
      <c r="K12" s="64"/>
      <c r="L12" s="59"/>
      <c r="M12" s="59"/>
      <c r="N12" s="59"/>
      <c r="O12" s="59"/>
      <c r="P12" s="59"/>
      <c r="Q12" s="59"/>
      <c r="R12" s="59"/>
      <c r="S12" s="59"/>
      <c r="T12" s="59"/>
      <c r="U12" s="59"/>
      <c r="V12" s="59"/>
      <c r="W12" s="59"/>
      <c r="X12" s="59"/>
      <c r="Y12" s="59"/>
      <c r="Z12" s="59"/>
    </row>
    <row r="13" spans="1:26" ht="14.25">
      <c r="A13" s="243" t="s">
        <v>220</v>
      </c>
      <c r="B13" s="245" t="s">
        <v>16</v>
      </c>
      <c r="C13" s="232"/>
      <c r="D13" s="19" t="s">
        <v>17</v>
      </c>
      <c r="E13" s="20">
        <v>0</v>
      </c>
      <c r="F13" s="20">
        <v>0</v>
      </c>
      <c r="G13" s="20">
        <v>0</v>
      </c>
      <c r="H13" s="21">
        <v>0</v>
      </c>
      <c r="I13" s="271" t="s">
        <v>18</v>
      </c>
      <c r="J13" s="260" t="s">
        <v>19</v>
      </c>
      <c r="K13" s="64"/>
      <c r="L13" s="59"/>
      <c r="M13" s="59"/>
      <c r="N13" s="59"/>
      <c r="O13" s="59"/>
      <c r="P13" s="59"/>
      <c r="Q13" s="59"/>
      <c r="R13" s="59"/>
      <c r="S13" s="59"/>
      <c r="T13" s="59"/>
      <c r="U13" s="59"/>
      <c r="V13" s="59"/>
      <c r="W13" s="59"/>
      <c r="X13" s="59"/>
      <c r="Y13" s="59"/>
      <c r="Z13" s="59"/>
    </row>
    <row r="14" spans="1:26" ht="21" customHeight="1">
      <c r="A14" s="220"/>
      <c r="B14" s="233"/>
      <c r="C14" s="234"/>
      <c r="D14" s="146" t="s">
        <v>20</v>
      </c>
      <c r="E14" s="11" t="str">
        <f t="shared" ref="E14:H14" si="7">IF(E13=0,"0%",+E13/E9)</f>
        <v>0%</v>
      </c>
      <c r="F14" s="11" t="str">
        <f t="shared" si="7"/>
        <v>0%</v>
      </c>
      <c r="G14" s="11" t="str">
        <f t="shared" si="7"/>
        <v>0%</v>
      </c>
      <c r="H14" s="11" t="str">
        <f t="shared" si="7"/>
        <v>0%</v>
      </c>
      <c r="I14" s="220"/>
      <c r="J14" s="220"/>
      <c r="K14" s="64"/>
      <c r="L14" s="59"/>
      <c r="M14" s="59"/>
      <c r="N14" s="59"/>
      <c r="O14" s="59"/>
      <c r="P14" s="59"/>
      <c r="Q14" s="59"/>
      <c r="R14" s="59"/>
      <c r="S14" s="59"/>
      <c r="T14" s="59"/>
      <c r="U14" s="59"/>
      <c r="V14" s="59"/>
      <c r="W14" s="59"/>
      <c r="X14" s="59"/>
      <c r="Y14" s="59"/>
      <c r="Z14" s="59"/>
    </row>
    <row r="15" spans="1:26" ht="36" customHeight="1">
      <c r="A15" s="200" t="s">
        <v>231</v>
      </c>
      <c r="B15" s="209" t="s">
        <v>22</v>
      </c>
      <c r="C15" s="210"/>
      <c r="D15" s="170"/>
      <c r="E15" s="171">
        <f t="shared" ref="E15:H15" si="8">E9*$D$15</f>
        <v>0</v>
      </c>
      <c r="F15" s="171">
        <f t="shared" si="8"/>
        <v>0</v>
      </c>
      <c r="G15" s="171">
        <f t="shared" si="8"/>
        <v>0</v>
      </c>
      <c r="H15" s="171">
        <f t="shared" si="8"/>
        <v>0</v>
      </c>
      <c r="I15" s="33" t="s">
        <v>23</v>
      </c>
      <c r="J15" s="149" t="s">
        <v>24</v>
      </c>
      <c r="K15" s="64"/>
      <c r="L15" s="59"/>
      <c r="M15" s="59"/>
      <c r="N15" s="59"/>
      <c r="O15" s="59"/>
      <c r="P15" s="59"/>
      <c r="Q15" s="59"/>
      <c r="R15" s="59"/>
      <c r="S15" s="59"/>
      <c r="T15" s="59"/>
      <c r="U15" s="59"/>
      <c r="V15" s="59"/>
      <c r="W15" s="59"/>
      <c r="X15" s="59"/>
      <c r="Y15" s="59"/>
      <c r="Z15" s="59"/>
    </row>
    <row r="16" spans="1:26" ht="17.25" customHeight="1">
      <c r="A16" s="243" t="s">
        <v>223</v>
      </c>
      <c r="B16" s="231" t="s">
        <v>25</v>
      </c>
      <c r="C16" s="232"/>
      <c r="D16" s="22" t="s">
        <v>17</v>
      </c>
      <c r="E16" s="23">
        <f t="shared" ref="E16:H16" si="9">E13+E15</f>
        <v>0</v>
      </c>
      <c r="F16" s="23">
        <f t="shared" si="9"/>
        <v>0</v>
      </c>
      <c r="G16" s="23">
        <f t="shared" si="9"/>
        <v>0</v>
      </c>
      <c r="H16" s="23">
        <f t="shared" si="9"/>
        <v>0</v>
      </c>
      <c r="I16" s="271" t="s">
        <v>26</v>
      </c>
      <c r="J16" s="225"/>
      <c r="K16" s="64"/>
      <c r="L16" s="59"/>
      <c r="M16" s="59"/>
      <c r="N16" s="59"/>
      <c r="O16" s="59"/>
      <c r="P16" s="59"/>
      <c r="Q16" s="59"/>
      <c r="R16" s="59"/>
      <c r="S16" s="59"/>
      <c r="T16" s="59"/>
      <c r="U16" s="59"/>
      <c r="V16" s="59"/>
      <c r="W16" s="59"/>
      <c r="X16" s="59"/>
      <c r="Y16" s="59"/>
      <c r="Z16" s="59"/>
    </row>
    <row r="17" spans="1:26" ht="17.25" customHeight="1">
      <c r="A17" s="220"/>
      <c r="B17" s="233"/>
      <c r="C17" s="234"/>
      <c r="D17" s="146" t="s">
        <v>20</v>
      </c>
      <c r="E17" s="25" t="str">
        <f t="shared" ref="E17:H17" si="10">IF(E16=0,"",+E16/E9)</f>
        <v/>
      </c>
      <c r="F17" s="25" t="str">
        <f t="shared" si="10"/>
        <v/>
      </c>
      <c r="G17" s="25" t="str">
        <f t="shared" si="10"/>
        <v/>
      </c>
      <c r="H17" s="25" t="str">
        <f t="shared" si="10"/>
        <v/>
      </c>
      <c r="I17" s="220"/>
      <c r="J17" s="220"/>
      <c r="K17" s="64"/>
      <c r="L17" s="59"/>
      <c r="M17" s="59"/>
      <c r="N17" s="59"/>
      <c r="O17" s="59"/>
      <c r="P17" s="59"/>
      <c r="Q17" s="59"/>
      <c r="R17" s="59"/>
      <c r="S17" s="59"/>
      <c r="T17" s="59"/>
      <c r="U17" s="59"/>
      <c r="V17" s="59"/>
      <c r="W17" s="59"/>
      <c r="X17" s="59"/>
      <c r="Y17" s="59"/>
      <c r="Z17" s="59"/>
    </row>
    <row r="18" spans="1:26" ht="15" customHeight="1">
      <c r="A18" s="259" t="s">
        <v>27</v>
      </c>
      <c r="B18" s="214" t="s">
        <v>76</v>
      </c>
      <c r="C18" s="210"/>
      <c r="D18" s="26" t="s">
        <v>17</v>
      </c>
      <c r="E18" s="27">
        <f t="shared" ref="E18:H18" si="11">E9-E16</f>
        <v>0</v>
      </c>
      <c r="F18" s="27">
        <f t="shared" si="11"/>
        <v>0</v>
      </c>
      <c r="G18" s="27">
        <f t="shared" si="11"/>
        <v>0</v>
      </c>
      <c r="H18" s="27">
        <f t="shared" si="11"/>
        <v>0</v>
      </c>
      <c r="I18" s="270" t="s">
        <v>29</v>
      </c>
      <c r="J18" s="227"/>
      <c r="K18" s="64"/>
      <c r="L18" s="59"/>
      <c r="M18" s="59"/>
      <c r="N18" s="59"/>
      <c r="O18" s="59"/>
      <c r="P18" s="59"/>
      <c r="Q18" s="59"/>
      <c r="R18" s="59"/>
      <c r="S18" s="59"/>
      <c r="T18" s="59"/>
      <c r="U18" s="59"/>
      <c r="V18" s="59"/>
      <c r="W18" s="59"/>
      <c r="X18" s="59"/>
      <c r="Y18" s="59"/>
      <c r="Z18" s="59"/>
    </row>
    <row r="19" spans="1:26" ht="15" customHeight="1">
      <c r="A19" s="220"/>
      <c r="B19" s="214" t="s">
        <v>30</v>
      </c>
      <c r="C19" s="210"/>
      <c r="D19" s="26" t="s">
        <v>20</v>
      </c>
      <c r="E19" s="29" t="str">
        <f t="shared" ref="E19:H19" si="12">IF(E18=0,"",+E18/E9)</f>
        <v/>
      </c>
      <c r="F19" s="29" t="str">
        <f t="shared" si="12"/>
        <v/>
      </c>
      <c r="G19" s="29" t="str">
        <f t="shared" si="12"/>
        <v/>
      </c>
      <c r="H19" s="29" t="str">
        <f t="shared" si="12"/>
        <v/>
      </c>
      <c r="I19" s="220"/>
      <c r="J19" s="220"/>
      <c r="K19" s="64"/>
      <c r="L19" s="59"/>
      <c r="M19" s="59"/>
      <c r="N19" s="59"/>
      <c r="O19" s="59"/>
      <c r="P19" s="59"/>
      <c r="Q19" s="59"/>
      <c r="R19" s="59"/>
      <c r="S19" s="59"/>
      <c r="T19" s="59"/>
      <c r="U19" s="59"/>
      <c r="V19" s="59"/>
      <c r="W19" s="59"/>
      <c r="X19" s="59"/>
      <c r="Y19" s="59"/>
      <c r="Z19" s="59"/>
    </row>
    <row r="20" spans="1:26" ht="17.25" customHeight="1">
      <c r="A20" s="251" t="s">
        <v>222</v>
      </c>
      <c r="B20" s="231" t="s">
        <v>77</v>
      </c>
      <c r="C20" s="232"/>
      <c r="D20" s="22" t="s">
        <v>17</v>
      </c>
      <c r="E20" s="151"/>
      <c r="F20" s="151"/>
      <c r="G20" s="151"/>
      <c r="H20" s="151"/>
      <c r="I20" s="271" t="s">
        <v>32</v>
      </c>
      <c r="J20" s="228" t="s">
        <v>33</v>
      </c>
      <c r="K20" s="64"/>
      <c r="L20" s="59"/>
      <c r="M20" s="59"/>
      <c r="N20" s="59"/>
      <c r="O20" s="59"/>
      <c r="P20" s="59"/>
      <c r="Q20" s="59"/>
      <c r="R20" s="59"/>
      <c r="S20" s="59"/>
      <c r="T20" s="59"/>
      <c r="U20" s="59"/>
      <c r="V20" s="59"/>
      <c r="W20" s="59"/>
      <c r="X20" s="59"/>
      <c r="Y20" s="59"/>
      <c r="Z20" s="59"/>
    </row>
    <row r="21" spans="1:26" ht="17.25" customHeight="1">
      <c r="A21" s="223"/>
      <c r="B21" s="233"/>
      <c r="C21" s="234"/>
      <c r="D21" s="22" t="s">
        <v>20</v>
      </c>
      <c r="E21" s="25" t="str">
        <f t="shared" ref="E21:H21" si="13">IF(E20=0,"",+E20/E9)</f>
        <v/>
      </c>
      <c r="F21" s="25" t="str">
        <f t="shared" si="13"/>
        <v/>
      </c>
      <c r="G21" s="25" t="str">
        <f t="shared" si="13"/>
        <v/>
      </c>
      <c r="H21" s="25" t="str">
        <f t="shared" si="13"/>
        <v/>
      </c>
      <c r="I21" s="220"/>
      <c r="J21" s="223"/>
      <c r="K21" s="64"/>
      <c r="L21" s="59"/>
      <c r="M21" s="59"/>
      <c r="N21" s="59"/>
      <c r="O21" s="59"/>
      <c r="P21" s="59"/>
      <c r="Q21" s="59"/>
      <c r="R21" s="59"/>
      <c r="S21" s="59"/>
      <c r="T21" s="59"/>
      <c r="U21" s="59"/>
      <c r="V21" s="59"/>
      <c r="W21" s="59"/>
      <c r="X21" s="59"/>
      <c r="Y21" s="59"/>
      <c r="Z21" s="59"/>
    </row>
    <row r="22" spans="1:26" ht="17.25" customHeight="1">
      <c r="A22" s="223"/>
      <c r="B22" s="231" t="s">
        <v>34</v>
      </c>
      <c r="C22" s="232"/>
      <c r="D22" s="22" t="s">
        <v>17</v>
      </c>
      <c r="E22" s="23">
        <f t="shared" ref="E22:H22" si="14">E20+E16</f>
        <v>0</v>
      </c>
      <c r="F22" s="23">
        <f t="shared" si="14"/>
        <v>0</v>
      </c>
      <c r="G22" s="23">
        <f t="shared" si="14"/>
        <v>0</v>
      </c>
      <c r="H22" s="23">
        <f t="shared" si="14"/>
        <v>0</v>
      </c>
      <c r="I22" s="271" t="s">
        <v>35</v>
      </c>
      <c r="J22" s="223"/>
      <c r="K22" s="64"/>
      <c r="L22" s="59"/>
      <c r="M22" s="59"/>
      <c r="N22" s="59"/>
      <c r="O22" s="59"/>
      <c r="P22" s="59"/>
      <c r="Q22" s="59"/>
      <c r="R22" s="59"/>
      <c r="S22" s="59"/>
      <c r="T22" s="59"/>
      <c r="U22" s="59"/>
      <c r="V22" s="59"/>
      <c r="W22" s="59"/>
      <c r="X22" s="59"/>
      <c r="Y22" s="59"/>
      <c r="Z22" s="59"/>
    </row>
    <row r="23" spans="1:26" ht="17.25" customHeight="1">
      <c r="A23" s="223"/>
      <c r="B23" s="233"/>
      <c r="C23" s="234"/>
      <c r="D23" s="22" t="s">
        <v>20</v>
      </c>
      <c r="E23" s="25" t="str">
        <f t="shared" ref="E23:H23" si="15">IF(E22=0,"",+E22/E9)</f>
        <v/>
      </c>
      <c r="F23" s="25" t="str">
        <f t="shared" si="15"/>
        <v/>
      </c>
      <c r="G23" s="25" t="str">
        <f t="shared" si="15"/>
        <v/>
      </c>
      <c r="H23" s="25" t="str">
        <f t="shared" si="15"/>
        <v/>
      </c>
      <c r="I23" s="220"/>
      <c r="J23" s="220"/>
      <c r="K23" s="64"/>
      <c r="L23" s="59"/>
      <c r="M23" s="59"/>
      <c r="N23" s="59"/>
      <c r="O23" s="59"/>
      <c r="P23" s="59"/>
      <c r="Q23" s="59"/>
      <c r="R23" s="59"/>
      <c r="S23" s="59"/>
      <c r="T23" s="59"/>
      <c r="U23" s="59"/>
      <c r="V23" s="59"/>
      <c r="W23" s="59"/>
      <c r="X23" s="59"/>
      <c r="Y23" s="59"/>
      <c r="Z23" s="59"/>
    </row>
    <row r="24" spans="1:26" ht="17.25" customHeight="1">
      <c r="A24" s="223"/>
      <c r="B24" s="231" t="s">
        <v>36</v>
      </c>
      <c r="C24" s="232"/>
      <c r="D24" s="22" t="s">
        <v>17</v>
      </c>
      <c r="E24" s="23">
        <f t="shared" ref="E24:H24" si="16">E9-E22</f>
        <v>0</v>
      </c>
      <c r="F24" s="23">
        <f t="shared" si="16"/>
        <v>0</v>
      </c>
      <c r="G24" s="23">
        <f t="shared" si="16"/>
        <v>0</v>
      </c>
      <c r="H24" s="23">
        <f t="shared" si="16"/>
        <v>0</v>
      </c>
      <c r="I24" s="271" t="s">
        <v>37</v>
      </c>
      <c r="J24" s="262" t="s">
        <v>214</v>
      </c>
      <c r="K24" s="64"/>
      <c r="L24" s="59"/>
      <c r="M24" s="59"/>
      <c r="N24" s="59"/>
      <c r="O24" s="59"/>
      <c r="P24" s="59"/>
      <c r="Q24" s="59"/>
      <c r="R24" s="59"/>
      <c r="S24" s="59"/>
      <c r="T24" s="59"/>
      <c r="U24" s="59"/>
      <c r="V24" s="59"/>
      <c r="W24" s="59"/>
      <c r="X24" s="59"/>
      <c r="Y24" s="59"/>
      <c r="Z24" s="59"/>
    </row>
    <row r="25" spans="1:26" ht="17.25" customHeight="1">
      <c r="A25" s="220"/>
      <c r="B25" s="233"/>
      <c r="C25" s="234"/>
      <c r="D25" s="22" t="s">
        <v>20</v>
      </c>
      <c r="E25" s="25" t="str">
        <f t="shared" ref="E25:H25" si="17">IF(E24=0,"",+E24/E9)</f>
        <v/>
      </c>
      <c r="F25" s="25" t="str">
        <f t="shared" si="17"/>
        <v/>
      </c>
      <c r="G25" s="25" t="str">
        <f t="shared" si="17"/>
        <v/>
      </c>
      <c r="H25" s="25" t="str">
        <f t="shared" si="17"/>
        <v/>
      </c>
      <c r="I25" s="220"/>
      <c r="J25" s="220"/>
      <c r="K25" s="64"/>
      <c r="L25" s="59"/>
      <c r="M25" s="59"/>
      <c r="N25" s="59"/>
      <c r="O25" s="59"/>
      <c r="P25" s="59"/>
      <c r="Q25" s="59"/>
      <c r="R25" s="59"/>
      <c r="S25" s="59"/>
      <c r="T25" s="59"/>
      <c r="U25" s="59"/>
      <c r="V25" s="59"/>
      <c r="W25" s="59"/>
      <c r="X25" s="59"/>
      <c r="Y25" s="59"/>
      <c r="Z25" s="59"/>
    </row>
    <row r="26" spans="1:26" ht="14.25">
      <c r="A26" s="268"/>
      <c r="B26" s="213"/>
      <c r="C26" s="213"/>
      <c r="D26" s="213"/>
      <c r="E26" s="213"/>
      <c r="F26" s="213"/>
      <c r="G26" s="213"/>
      <c r="H26" s="210"/>
      <c r="I26" s="13"/>
      <c r="J26" s="14"/>
      <c r="K26" s="64"/>
      <c r="L26" s="59"/>
      <c r="M26" s="59"/>
      <c r="N26" s="59"/>
      <c r="O26" s="59"/>
      <c r="P26" s="59"/>
      <c r="Q26" s="59"/>
      <c r="R26" s="59"/>
      <c r="S26" s="59"/>
      <c r="T26" s="59"/>
      <c r="U26" s="59"/>
      <c r="V26" s="59"/>
      <c r="W26" s="59"/>
      <c r="X26" s="59"/>
      <c r="Y26" s="59"/>
      <c r="Z26" s="59"/>
    </row>
    <row r="27" spans="1:26" ht="14.25">
      <c r="A27" s="214" t="s">
        <v>38</v>
      </c>
      <c r="B27" s="213"/>
      <c r="C27" s="213"/>
      <c r="D27" s="213"/>
      <c r="E27" s="213"/>
      <c r="F27" s="213"/>
      <c r="G27" s="213"/>
      <c r="H27" s="213"/>
      <c r="I27" s="213"/>
      <c r="J27" s="210"/>
      <c r="K27" s="64"/>
      <c r="L27" s="59"/>
      <c r="M27" s="59"/>
      <c r="N27" s="59"/>
      <c r="O27" s="59"/>
      <c r="P27" s="59"/>
      <c r="Q27" s="59"/>
      <c r="R27" s="59"/>
      <c r="S27" s="59"/>
      <c r="T27" s="59"/>
      <c r="U27" s="59"/>
      <c r="V27" s="59"/>
      <c r="W27" s="59"/>
      <c r="X27" s="59"/>
      <c r="Y27" s="59"/>
      <c r="Z27" s="59"/>
    </row>
    <row r="28" spans="1:26" ht="36">
      <c r="A28" s="200" t="s">
        <v>232</v>
      </c>
      <c r="B28" s="209" t="s">
        <v>78</v>
      </c>
      <c r="C28" s="210"/>
      <c r="D28" s="68">
        <v>1</v>
      </c>
      <c r="E28" s="32">
        <f t="shared" ref="E28:H28" si="18">E20*$D28</f>
        <v>0</v>
      </c>
      <c r="F28" s="32">
        <f t="shared" si="18"/>
        <v>0</v>
      </c>
      <c r="G28" s="32">
        <f t="shared" si="18"/>
        <v>0</v>
      </c>
      <c r="H28" s="32">
        <f t="shared" si="18"/>
        <v>0</v>
      </c>
      <c r="I28" s="33"/>
      <c r="J28" s="153" t="s">
        <v>79</v>
      </c>
      <c r="K28" s="64"/>
      <c r="L28" s="59"/>
      <c r="M28" s="59"/>
      <c r="N28" s="59"/>
      <c r="O28" s="59"/>
      <c r="P28" s="59"/>
      <c r="Q28" s="59"/>
      <c r="R28" s="59"/>
      <c r="S28" s="59"/>
      <c r="T28" s="59"/>
      <c r="U28" s="59"/>
      <c r="V28" s="59"/>
      <c r="W28" s="59"/>
      <c r="X28" s="59"/>
      <c r="Y28" s="59"/>
      <c r="Z28" s="59"/>
    </row>
    <row r="29" spans="1:26" ht="8.25" customHeight="1">
      <c r="A29" s="205"/>
      <c r="B29" s="69"/>
      <c r="C29" s="69"/>
      <c r="D29" s="69"/>
      <c r="E29" s="69"/>
      <c r="F29" s="69"/>
      <c r="G29" s="69"/>
      <c r="H29" s="69"/>
      <c r="I29" s="13"/>
      <c r="J29" s="14"/>
      <c r="K29" s="64"/>
      <c r="L29" s="59"/>
      <c r="M29" s="59"/>
      <c r="N29" s="59"/>
      <c r="O29" s="59"/>
      <c r="P29" s="59"/>
      <c r="Q29" s="59"/>
      <c r="R29" s="59"/>
      <c r="S29" s="59"/>
      <c r="T29" s="59"/>
      <c r="U29" s="59"/>
      <c r="V29" s="59"/>
      <c r="W29" s="59"/>
      <c r="X29" s="59"/>
      <c r="Y29" s="59"/>
      <c r="Z29" s="59"/>
    </row>
    <row r="30" spans="1:26" ht="22.5">
      <c r="A30" s="199" t="s">
        <v>233</v>
      </c>
      <c r="B30" s="209" t="s">
        <v>80</v>
      </c>
      <c r="C30" s="210"/>
      <c r="D30" s="39">
        <v>0.05</v>
      </c>
      <c r="E30" s="9">
        <f t="shared" ref="E30:H30" si="19">E28+(E28*$D$30)</f>
        <v>0</v>
      </c>
      <c r="F30" s="9">
        <f t="shared" si="19"/>
        <v>0</v>
      </c>
      <c r="G30" s="9">
        <f t="shared" si="19"/>
        <v>0</v>
      </c>
      <c r="H30" s="9">
        <f t="shared" si="19"/>
        <v>0</v>
      </c>
      <c r="I30" s="33"/>
      <c r="J30" s="145" t="s">
        <v>81</v>
      </c>
      <c r="K30" s="64"/>
      <c r="L30" s="59"/>
      <c r="M30" s="59"/>
      <c r="N30" s="59"/>
      <c r="O30" s="59"/>
      <c r="P30" s="59"/>
      <c r="Q30" s="59"/>
      <c r="R30" s="59"/>
      <c r="S30" s="59"/>
      <c r="T30" s="59"/>
      <c r="U30" s="59"/>
      <c r="V30" s="59"/>
      <c r="W30" s="59"/>
      <c r="X30" s="59"/>
      <c r="Y30" s="59"/>
      <c r="Z30" s="59"/>
    </row>
    <row r="31" spans="1:26" ht="36" customHeight="1">
      <c r="A31" s="204" t="s">
        <v>234</v>
      </c>
      <c r="B31" s="209" t="s">
        <v>82</v>
      </c>
      <c r="C31" s="210"/>
      <c r="D31" s="40">
        <v>0.25</v>
      </c>
      <c r="E31" s="9">
        <f t="shared" ref="E31:F31" si="20">E30*$D$31</f>
        <v>0</v>
      </c>
      <c r="F31" s="9">
        <f t="shared" si="20"/>
        <v>0</v>
      </c>
      <c r="G31" s="41">
        <f t="shared" ref="G31:H31" si="21">(G30*$D$31)-(G30*$D$31)</f>
        <v>0</v>
      </c>
      <c r="H31" s="41">
        <f t="shared" si="21"/>
        <v>0</v>
      </c>
      <c r="I31" s="33"/>
      <c r="J31" s="145" t="s">
        <v>83</v>
      </c>
      <c r="K31" s="64"/>
      <c r="L31" s="59"/>
      <c r="M31" s="59"/>
      <c r="N31" s="59"/>
      <c r="O31" s="59"/>
      <c r="P31" s="59"/>
      <c r="Q31" s="59"/>
      <c r="R31" s="59"/>
      <c r="S31" s="59"/>
      <c r="T31" s="59"/>
      <c r="U31" s="59"/>
      <c r="V31" s="59"/>
      <c r="W31" s="59"/>
      <c r="X31" s="59"/>
      <c r="Y31" s="59"/>
      <c r="Z31" s="59"/>
    </row>
    <row r="32" spans="1:26" ht="36">
      <c r="A32" s="42" t="s">
        <v>217</v>
      </c>
      <c r="B32" s="214" t="s">
        <v>216</v>
      </c>
      <c r="C32" s="213"/>
      <c r="D32" s="210"/>
      <c r="E32" s="43">
        <f t="shared" ref="E32:H32" si="22">E30+E31</f>
        <v>0</v>
      </c>
      <c r="F32" s="43">
        <f t="shared" si="22"/>
        <v>0</v>
      </c>
      <c r="G32" s="43">
        <f t="shared" si="22"/>
        <v>0</v>
      </c>
      <c r="H32" s="43">
        <f t="shared" si="22"/>
        <v>0</v>
      </c>
      <c r="I32" s="45"/>
      <c r="J32" s="154"/>
      <c r="K32" s="64"/>
      <c r="L32" s="59"/>
      <c r="M32" s="59"/>
      <c r="N32" s="59"/>
      <c r="O32" s="59"/>
      <c r="P32" s="59"/>
      <c r="Q32" s="59"/>
      <c r="R32" s="59"/>
      <c r="S32" s="59"/>
      <c r="T32" s="59"/>
      <c r="U32" s="59"/>
      <c r="V32" s="59"/>
      <c r="W32" s="59"/>
      <c r="X32" s="59"/>
      <c r="Y32" s="59"/>
      <c r="Z32" s="59"/>
    </row>
    <row r="33" spans="1:26" ht="14.25">
      <c r="A33" s="268"/>
      <c r="B33" s="213"/>
      <c r="C33" s="213"/>
      <c r="D33" s="213"/>
      <c r="E33" s="213"/>
      <c r="F33" s="213"/>
      <c r="G33" s="213"/>
      <c r="H33" s="210"/>
      <c r="I33" s="13"/>
      <c r="J33" s="14"/>
      <c r="K33" s="64"/>
      <c r="L33" s="59"/>
      <c r="M33" s="59"/>
      <c r="N33" s="59"/>
      <c r="O33" s="59"/>
      <c r="P33" s="59"/>
      <c r="Q33" s="59"/>
      <c r="R33" s="59"/>
      <c r="S33" s="59"/>
      <c r="T33" s="59"/>
      <c r="U33" s="59"/>
      <c r="V33" s="59"/>
      <c r="W33" s="59"/>
      <c r="X33" s="59"/>
      <c r="Y33" s="59"/>
      <c r="Z33" s="59"/>
    </row>
    <row r="34" spans="1:26" ht="14.25">
      <c r="A34" s="269" t="s">
        <v>52</v>
      </c>
      <c r="B34" s="213"/>
      <c r="C34" s="213"/>
      <c r="D34" s="213"/>
      <c r="E34" s="213"/>
      <c r="F34" s="213"/>
      <c r="G34" s="213"/>
      <c r="H34" s="213"/>
      <c r="I34" s="213"/>
      <c r="J34" s="210"/>
      <c r="K34" s="64"/>
      <c r="L34" s="59"/>
      <c r="M34" s="59"/>
      <c r="N34" s="59"/>
      <c r="O34" s="59"/>
      <c r="P34" s="59"/>
      <c r="Q34" s="59"/>
      <c r="R34" s="59"/>
      <c r="S34" s="59"/>
      <c r="T34" s="59"/>
      <c r="U34" s="59"/>
      <c r="V34" s="59"/>
      <c r="W34" s="59"/>
      <c r="X34" s="59"/>
      <c r="Y34" s="59"/>
      <c r="Z34" s="59"/>
    </row>
    <row r="35" spans="1:26" ht="40.5" customHeight="1">
      <c r="A35" s="199" t="s">
        <v>235</v>
      </c>
      <c r="B35" s="209" t="s">
        <v>84</v>
      </c>
      <c r="C35" s="210"/>
      <c r="D35" s="47">
        <v>0.64</v>
      </c>
      <c r="E35" s="48">
        <f t="shared" ref="E35:H35" si="23">E32*$D$35</f>
        <v>0</v>
      </c>
      <c r="F35" s="48">
        <f t="shared" si="23"/>
        <v>0</v>
      </c>
      <c r="G35" s="48">
        <f t="shared" si="23"/>
        <v>0</v>
      </c>
      <c r="H35" s="48">
        <f t="shared" si="23"/>
        <v>0</v>
      </c>
      <c r="I35" s="33"/>
      <c r="J35" s="145" t="s">
        <v>85</v>
      </c>
      <c r="K35" s="64"/>
      <c r="L35" s="59"/>
      <c r="M35" s="59"/>
      <c r="N35" s="59"/>
      <c r="O35" s="59"/>
      <c r="P35" s="59"/>
      <c r="Q35" s="59"/>
      <c r="R35" s="59"/>
      <c r="S35" s="59"/>
      <c r="T35" s="59"/>
      <c r="U35" s="59"/>
      <c r="V35" s="59"/>
      <c r="W35" s="59"/>
      <c r="X35" s="59"/>
      <c r="Y35" s="59"/>
      <c r="Z35" s="59"/>
    </row>
    <row r="36" spans="1:26" ht="39.75" customHeight="1">
      <c r="A36" s="199" t="s">
        <v>236</v>
      </c>
      <c r="B36" s="209" t="s">
        <v>86</v>
      </c>
      <c r="C36" s="210"/>
      <c r="D36" s="142">
        <v>0.25</v>
      </c>
      <c r="E36" s="48">
        <f t="shared" ref="E36:H36" si="24">E35*$D$36</f>
        <v>0</v>
      </c>
      <c r="F36" s="48">
        <f t="shared" si="24"/>
        <v>0</v>
      </c>
      <c r="G36" s="48">
        <f t="shared" si="24"/>
        <v>0</v>
      </c>
      <c r="H36" s="48">
        <f t="shared" si="24"/>
        <v>0</v>
      </c>
      <c r="I36" s="33"/>
      <c r="J36" s="145" t="s">
        <v>87</v>
      </c>
      <c r="K36" s="64"/>
      <c r="L36" s="59"/>
      <c r="M36" s="59"/>
      <c r="N36" s="59"/>
      <c r="O36" s="59"/>
      <c r="P36" s="59"/>
      <c r="Q36" s="59"/>
      <c r="R36" s="59"/>
      <c r="S36" s="59"/>
      <c r="T36" s="59"/>
      <c r="U36" s="59"/>
      <c r="V36" s="59"/>
      <c r="W36" s="59"/>
      <c r="X36" s="59"/>
      <c r="Y36" s="59"/>
      <c r="Z36" s="59"/>
    </row>
    <row r="37" spans="1:26" ht="45">
      <c r="A37" s="199" t="s">
        <v>237</v>
      </c>
      <c r="B37" s="209" t="s">
        <v>88</v>
      </c>
      <c r="C37" s="210"/>
      <c r="D37" s="40">
        <v>0.08</v>
      </c>
      <c r="E37" s="48">
        <f t="shared" ref="E37:H37" si="25">E35*$D$37</f>
        <v>0</v>
      </c>
      <c r="F37" s="48">
        <f t="shared" si="25"/>
        <v>0</v>
      </c>
      <c r="G37" s="48">
        <f t="shared" si="25"/>
        <v>0</v>
      </c>
      <c r="H37" s="48">
        <f t="shared" si="25"/>
        <v>0</v>
      </c>
      <c r="I37" s="33"/>
      <c r="J37" s="145" t="s">
        <v>89</v>
      </c>
      <c r="K37" s="64"/>
      <c r="L37" s="59"/>
      <c r="M37" s="59"/>
      <c r="N37" s="59"/>
      <c r="O37" s="59"/>
      <c r="P37" s="59"/>
      <c r="Q37" s="59"/>
      <c r="R37" s="59"/>
      <c r="S37" s="59"/>
      <c r="T37" s="59"/>
      <c r="U37" s="59"/>
      <c r="V37" s="59"/>
      <c r="W37" s="59"/>
      <c r="X37" s="59"/>
      <c r="Y37" s="59"/>
      <c r="Z37" s="59"/>
    </row>
    <row r="38" spans="1:26" ht="56.25">
      <c r="A38" s="199" t="s">
        <v>238</v>
      </c>
      <c r="B38" s="211" t="s">
        <v>90</v>
      </c>
      <c r="C38" s="210"/>
      <c r="D38" s="40">
        <v>0.15</v>
      </c>
      <c r="E38" s="48">
        <f t="shared" ref="E38:H38" si="26">E35*$D$38</f>
        <v>0</v>
      </c>
      <c r="F38" s="48">
        <f t="shared" si="26"/>
        <v>0</v>
      </c>
      <c r="G38" s="48">
        <f t="shared" si="26"/>
        <v>0</v>
      </c>
      <c r="H38" s="48">
        <f t="shared" si="26"/>
        <v>0</v>
      </c>
      <c r="I38" s="33"/>
      <c r="J38" s="145" t="s">
        <v>91</v>
      </c>
      <c r="K38" s="64"/>
      <c r="L38" s="59"/>
      <c r="M38" s="59"/>
      <c r="N38" s="59"/>
      <c r="O38" s="59"/>
      <c r="P38" s="59"/>
      <c r="Q38" s="59"/>
      <c r="R38" s="59"/>
      <c r="S38" s="59"/>
      <c r="T38" s="59"/>
      <c r="U38" s="59"/>
      <c r="V38" s="59"/>
      <c r="W38" s="59"/>
      <c r="X38" s="59"/>
      <c r="Y38" s="59"/>
      <c r="Z38" s="59"/>
    </row>
    <row r="39" spans="1:26" ht="17.25" customHeight="1">
      <c r="A39" s="212" t="s">
        <v>92</v>
      </c>
      <c r="B39" s="213"/>
      <c r="C39" s="213"/>
      <c r="D39" s="210"/>
      <c r="E39" s="70">
        <f t="shared" ref="E39:H39" si="27">E35+E36+E37+E38</f>
        <v>0</v>
      </c>
      <c r="F39" s="70">
        <f t="shared" si="27"/>
        <v>0</v>
      </c>
      <c r="G39" s="70">
        <f t="shared" si="27"/>
        <v>0</v>
      </c>
      <c r="H39" s="70">
        <f t="shared" si="27"/>
        <v>0</v>
      </c>
      <c r="I39" s="33"/>
      <c r="J39" s="156"/>
      <c r="K39" s="64"/>
      <c r="L39" s="59"/>
      <c r="M39" s="59"/>
      <c r="N39" s="59"/>
      <c r="O39" s="59"/>
      <c r="P39" s="59"/>
      <c r="Q39" s="59"/>
      <c r="R39" s="59"/>
      <c r="S39" s="59"/>
      <c r="T39" s="59"/>
      <c r="U39" s="59"/>
      <c r="V39" s="59"/>
      <c r="W39" s="59"/>
      <c r="X39" s="59"/>
      <c r="Y39" s="59"/>
      <c r="Z39" s="59"/>
    </row>
    <row r="40" spans="1:26" ht="14.25">
      <c r="A40" s="283"/>
      <c r="B40" s="284"/>
      <c r="C40" s="284"/>
      <c r="D40" s="284"/>
      <c r="E40" s="284"/>
      <c r="F40" s="284"/>
      <c r="G40" s="284"/>
      <c r="H40" s="284"/>
      <c r="I40" s="284"/>
      <c r="J40" s="232"/>
      <c r="K40" s="64"/>
      <c r="L40" s="59"/>
      <c r="M40" s="59"/>
      <c r="N40" s="59"/>
      <c r="O40" s="59"/>
      <c r="P40" s="59"/>
      <c r="Q40" s="59"/>
      <c r="R40" s="59"/>
      <c r="S40" s="59"/>
      <c r="T40" s="59"/>
      <c r="U40" s="59"/>
      <c r="V40" s="59"/>
      <c r="W40" s="59"/>
      <c r="X40" s="59"/>
      <c r="Y40" s="59"/>
      <c r="Z40" s="59"/>
    </row>
    <row r="41" spans="1:26" ht="14.25">
      <c r="A41" s="233"/>
      <c r="B41" s="267"/>
      <c r="C41" s="267"/>
      <c r="D41" s="267"/>
      <c r="E41" s="267"/>
      <c r="F41" s="267"/>
      <c r="G41" s="267"/>
      <c r="H41" s="267"/>
      <c r="I41" s="267"/>
      <c r="J41" s="234"/>
      <c r="K41" s="59"/>
      <c r="L41" s="59"/>
      <c r="M41" s="59"/>
      <c r="N41" s="59"/>
      <c r="O41" s="59"/>
      <c r="P41" s="59"/>
      <c r="Q41" s="59"/>
      <c r="R41" s="59"/>
      <c r="S41" s="59"/>
      <c r="T41" s="59"/>
      <c r="U41" s="59"/>
      <c r="V41" s="59"/>
      <c r="W41" s="59"/>
      <c r="X41" s="59"/>
      <c r="Y41" s="59"/>
      <c r="Z41" s="59"/>
    </row>
    <row r="42" spans="1:26" ht="14.25">
      <c r="A42" s="218" t="s">
        <v>62</v>
      </c>
      <c r="B42" s="213"/>
      <c r="C42" s="213"/>
      <c r="D42" s="213"/>
      <c r="E42" s="213"/>
      <c r="F42" s="213"/>
      <c r="G42" s="213"/>
      <c r="H42" s="213"/>
      <c r="I42" s="213"/>
      <c r="J42" s="210"/>
      <c r="K42" s="59"/>
      <c r="L42" s="59"/>
      <c r="M42" s="59"/>
      <c r="N42" s="59"/>
      <c r="O42" s="59"/>
      <c r="P42" s="59"/>
      <c r="Q42" s="59"/>
      <c r="R42" s="59"/>
      <c r="S42" s="59"/>
      <c r="T42" s="59"/>
      <c r="U42" s="59"/>
      <c r="V42" s="59"/>
      <c r="W42" s="59"/>
      <c r="X42" s="59"/>
      <c r="Y42" s="59"/>
      <c r="Z42" s="59"/>
    </row>
    <row r="43" spans="1:26" ht="36">
      <c r="A43" s="200" t="s">
        <v>257</v>
      </c>
      <c r="B43" s="209" t="s">
        <v>258</v>
      </c>
      <c r="C43" s="210"/>
      <c r="D43" s="68">
        <v>1</v>
      </c>
      <c r="E43" s="32">
        <f t="shared" ref="E43:H43" si="28">E24*$D43</f>
        <v>0</v>
      </c>
      <c r="F43" s="32">
        <f t="shared" si="28"/>
        <v>0</v>
      </c>
      <c r="G43" s="32">
        <f t="shared" si="28"/>
        <v>0</v>
      </c>
      <c r="H43" s="32">
        <f t="shared" si="28"/>
        <v>0</v>
      </c>
      <c r="I43" s="33"/>
      <c r="J43" s="71" t="s">
        <v>63</v>
      </c>
      <c r="K43" s="64"/>
      <c r="L43" s="59"/>
      <c r="M43" s="59"/>
      <c r="N43" s="59"/>
      <c r="O43" s="59"/>
      <c r="P43" s="59"/>
      <c r="Q43" s="59"/>
      <c r="R43" s="59"/>
      <c r="S43" s="59"/>
      <c r="T43" s="59"/>
      <c r="U43" s="59"/>
      <c r="V43" s="59"/>
      <c r="W43" s="59"/>
      <c r="X43" s="59"/>
      <c r="Y43" s="59"/>
      <c r="Z43" s="59"/>
    </row>
    <row r="44" spans="1:26" ht="10.5" customHeight="1">
      <c r="A44" s="206"/>
      <c r="B44" s="38"/>
      <c r="C44" s="38"/>
      <c r="D44" s="38"/>
      <c r="E44" s="38"/>
      <c r="F44" s="38"/>
      <c r="G44" s="38"/>
      <c r="H44" s="38"/>
      <c r="I44" s="13"/>
      <c r="J44" s="14"/>
      <c r="K44" s="59"/>
      <c r="L44" s="59"/>
      <c r="M44" s="59"/>
      <c r="N44" s="59"/>
      <c r="O44" s="59"/>
      <c r="P44" s="59"/>
      <c r="Q44" s="59"/>
      <c r="R44" s="59"/>
      <c r="S44" s="59"/>
      <c r="T44" s="59"/>
      <c r="U44" s="59"/>
      <c r="V44" s="59"/>
      <c r="W44" s="59"/>
      <c r="X44" s="59"/>
      <c r="Y44" s="59"/>
      <c r="Z44" s="59"/>
    </row>
    <row r="45" spans="1:26">
      <c r="A45" s="199" t="s">
        <v>233</v>
      </c>
      <c r="B45" s="209" t="s">
        <v>80</v>
      </c>
      <c r="C45" s="210"/>
      <c r="D45" s="39">
        <v>0.05</v>
      </c>
      <c r="E45" s="9">
        <f t="shared" ref="E45:H45" si="29">E43+(E43*$D$45)</f>
        <v>0</v>
      </c>
      <c r="F45" s="9">
        <f t="shared" si="29"/>
        <v>0</v>
      </c>
      <c r="G45" s="9">
        <f t="shared" si="29"/>
        <v>0</v>
      </c>
      <c r="H45" s="9">
        <f t="shared" si="29"/>
        <v>0</v>
      </c>
      <c r="I45" s="33"/>
      <c r="J45" s="149"/>
      <c r="K45" s="59"/>
      <c r="L45" s="59"/>
      <c r="M45" s="59"/>
      <c r="N45" s="59"/>
      <c r="O45" s="59"/>
      <c r="P45" s="59"/>
      <c r="Q45" s="59"/>
      <c r="R45" s="59"/>
      <c r="S45" s="59"/>
      <c r="T45" s="59"/>
      <c r="U45" s="59"/>
      <c r="V45" s="59"/>
      <c r="W45" s="59"/>
      <c r="X45" s="59"/>
      <c r="Y45" s="59"/>
      <c r="Z45" s="59"/>
    </row>
    <row r="46" spans="1:26">
      <c r="A46" s="204" t="s">
        <v>234</v>
      </c>
      <c r="B46" s="209" t="s">
        <v>82</v>
      </c>
      <c r="C46" s="210"/>
      <c r="D46" s="40">
        <v>0.25</v>
      </c>
      <c r="E46" s="9">
        <f t="shared" ref="E46:F46" si="30">E45*$D$46</f>
        <v>0</v>
      </c>
      <c r="F46" s="9">
        <f t="shared" si="30"/>
        <v>0</v>
      </c>
      <c r="G46" s="41">
        <f t="shared" ref="G46:H46" si="31">(G45*$D$46)-(G45*$D$46)</f>
        <v>0</v>
      </c>
      <c r="H46" s="41">
        <f t="shared" si="31"/>
        <v>0</v>
      </c>
      <c r="I46" s="33"/>
      <c r="J46" s="156"/>
      <c r="K46" s="59"/>
      <c r="L46" s="59"/>
      <c r="M46" s="59"/>
      <c r="N46" s="59"/>
      <c r="O46" s="59"/>
      <c r="P46" s="59"/>
      <c r="Q46" s="59"/>
      <c r="R46" s="59"/>
      <c r="S46" s="59"/>
      <c r="T46" s="59"/>
      <c r="U46" s="59"/>
      <c r="V46" s="59"/>
      <c r="W46" s="59"/>
      <c r="X46" s="59"/>
      <c r="Y46" s="59"/>
      <c r="Z46" s="59"/>
    </row>
    <row r="47" spans="1:26" ht="36">
      <c r="A47" s="42" t="s">
        <v>260</v>
      </c>
      <c r="B47" s="214" t="s">
        <v>259</v>
      </c>
      <c r="C47" s="213"/>
      <c r="D47" s="210"/>
      <c r="E47" s="43">
        <f t="shared" ref="E47:H47" si="32">E45+E46</f>
        <v>0</v>
      </c>
      <c r="F47" s="43">
        <f t="shared" si="32"/>
        <v>0</v>
      </c>
      <c r="G47" s="43">
        <f t="shared" si="32"/>
        <v>0</v>
      </c>
      <c r="H47" s="43">
        <f t="shared" si="32"/>
        <v>0</v>
      </c>
      <c r="I47" s="45"/>
      <c r="J47" s="72"/>
      <c r="K47" s="64"/>
      <c r="L47" s="59"/>
      <c r="M47" s="59"/>
      <c r="N47" s="59"/>
      <c r="O47" s="59"/>
      <c r="P47" s="59"/>
      <c r="Q47" s="59"/>
      <c r="R47" s="59"/>
      <c r="S47" s="59"/>
      <c r="T47" s="59"/>
      <c r="U47" s="59"/>
      <c r="V47" s="59"/>
      <c r="W47" s="59"/>
      <c r="X47" s="59"/>
      <c r="Y47" s="59"/>
      <c r="Z47" s="59"/>
    </row>
    <row r="48" spans="1:26" ht="14.25">
      <c r="A48" s="268"/>
      <c r="B48" s="213"/>
      <c r="C48" s="213"/>
      <c r="D48" s="213"/>
      <c r="E48" s="213"/>
      <c r="F48" s="213"/>
      <c r="G48" s="213"/>
      <c r="H48" s="210"/>
      <c r="I48" s="13"/>
      <c r="J48" s="14"/>
      <c r="K48" s="59"/>
      <c r="L48" s="59"/>
      <c r="M48" s="59"/>
      <c r="N48" s="59"/>
      <c r="O48" s="59"/>
      <c r="P48" s="59"/>
      <c r="Q48" s="59"/>
      <c r="R48" s="59"/>
      <c r="S48" s="59"/>
      <c r="T48" s="59"/>
      <c r="U48" s="59"/>
      <c r="V48" s="59"/>
      <c r="W48" s="59"/>
      <c r="X48" s="59"/>
      <c r="Y48" s="59"/>
      <c r="Z48" s="59"/>
    </row>
    <row r="49" spans="1:26" ht="14.25">
      <c r="A49" s="218" t="s">
        <v>64</v>
      </c>
      <c r="B49" s="213"/>
      <c r="C49" s="213"/>
      <c r="D49" s="213"/>
      <c r="E49" s="213"/>
      <c r="F49" s="213"/>
      <c r="G49" s="213"/>
      <c r="H49" s="213"/>
      <c r="I49" s="213"/>
      <c r="J49" s="210"/>
      <c r="K49" s="59"/>
      <c r="L49" s="59"/>
      <c r="M49" s="59"/>
      <c r="N49" s="59"/>
      <c r="O49" s="59"/>
      <c r="P49" s="59"/>
      <c r="Q49" s="59"/>
      <c r="R49" s="59"/>
      <c r="S49" s="59"/>
      <c r="T49" s="59"/>
      <c r="U49" s="59"/>
      <c r="V49" s="59"/>
      <c r="W49" s="59"/>
      <c r="X49" s="59"/>
      <c r="Y49" s="59"/>
      <c r="Z49" s="59"/>
    </row>
    <row r="50" spans="1:26">
      <c r="A50" s="199" t="s">
        <v>261</v>
      </c>
      <c r="B50" s="209" t="s">
        <v>262</v>
      </c>
      <c r="C50" s="210"/>
      <c r="D50" s="47">
        <v>0.64</v>
      </c>
      <c r="E50" s="48">
        <f t="shared" ref="E50:H50" si="33">E47*$D$50</f>
        <v>0</v>
      </c>
      <c r="F50" s="48">
        <f t="shared" si="33"/>
        <v>0</v>
      </c>
      <c r="G50" s="48">
        <f t="shared" si="33"/>
        <v>0</v>
      </c>
      <c r="H50" s="48">
        <f t="shared" si="33"/>
        <v>0</v>
      </c>
      <c r="I50" s="33"/>
      <c r="J50" s="149"/>
      <c r="K50" s="59"/>
      <c r="L50" s="59"/>
      <c r="M50" s="59"/>
      <c r="N50" s="59"/>
      <c r="O50" s="59"/>
      <c r="P50" s="59"/>
      <c r="Q50" s="59"/>
      <c r="R50" s="59"/>
      <c r="S50" s="59"/>
      <c r="T50" s="59"/>
      <c r="U50" s="59"/>
      <c r="V50" s="59"/>
      <c r="W50" s="59"/>
      <c r="X50" s="59"/>
      <c r="Y50" s="59"/>
      <c r="Z50" s="59"/>
    </row>
    <row r="51" spans="1:26">
      <c r="A51" s="199" t="s">
        <v>236</v>
      </c>
      <c r="B51" s="209" t="s">
        <v>86</v>
      </c>
      <c r="C51" s="210"/>
      <c r="D51" s="142">
        <v>0.25</v>
      </c>
      <c r="E51" s="48">
        <f t="shared" ref="E51:H51" si="34">E50*$D$51</f>
        <v>0</v>
      </c>
      <c r="F51" s="48">
        <f t="shared" si="34"/>
        <v>0</v>
      </c>
      <c r="G51" s="48">
        <f t="shared" si="34"/>
        <v>0</v>
      </c>
      <c r="H51" s="48">
        <f t="shared" si="34"/>
        <v>0</v>
      </c>
      <c r="I51" s="33"/>
      <c r="J51" s="149"/>
      <c r="K51" s="59"/>
      <c r="L51" s="59"/>
      <c r="M51" s="59"/>
      <c r="N51" s="59"/>
      <c r="O51" s="59"/>
      <c r="P51" s="59"/>
      <c r="Q51" s="59"/>
      <c r="R51" s="59"/>
      <c r="S51" s="59"/>
      <c r="T51" s="59"/>
      <c r="U51" s="59"/>
      <c r="V51" s="59"/>
      <c r="W51" s="59"/>
      <c r="X51" s="59"/>
      <c r="Y51" s="59"/>
      <c r="Z51" s="59"/>
    </row>
    <row r="52" spans="1:26">
      <c r="A52" s="199" t="s">
        <v>237</v>
      </c>
      <c r="B52" s="209" t="s">
        <v>88</v>
      </c>
      <c r="C52" s="210"/>
      <c r="D52" s="40">
        <v>0.08</v>
      </c>
      <c r="E52" s="48">
        <f t="shared" ref="E52:H52" si="35">E50*$D$52</f>
        <v>0</v>
      </c>
      <c r="F52" s="48">
        <f t="shared" si="35"/>
        <v>0</v>
      </c>
      <c r="G52" s="48">
        <f t="shared" si="35"/>
        <v>0</v>
      </c>
      <c r="H52" s="48">
        <f t="shared" si="35"/>
        <v>0</v>
      </c>
      <c r="I52" s="33"/>
      <c r="J52" s="149"/>
      <c r="K52" s="59"/>
      <c r="L52" s="59"/>
      <c r="M52" s="59"/>
      <c r="N52" s="59"/>
      <c r="O52" s="59"/>
      <c r="P52" s="59"/>
      <c r="Q52" s="59"/>
      <c r="R52" s="59"/>
      <c r="S52" s="59"/>
      <c r="T52" s="59"/>
      <c r="U52" s="59"/>
      <c r="V52" s="59"/>
      <c r="W52" s="59"/>
      <c r="X52" s="59"/>
      <c r="Y52" s="59"/>
      <c r="Z52" s="59"/>
    </row>
    <row r="53" spans="1:26">
      <c r="A53" s="199" t="s">
        <v>238</v>
      </c>
      <c r="B53" s="211" t="s">
        <v>90</v>
      </c>
      <c r="C53" s="210"/>
      <c r="D53" s="40">
        <v>0.15</v>
      </c>
      <c r="E53" s="48">
        <f t="shared" ref="E53:H53" si="36">E50*$D$53</f>
        <v>0</v>
      </c>
      <c r="F53" s="48">
        <f t="shared" si="36"/>
        <v>0</v>
      </c>
      <c r="G53" s="48">
        <f t="shared" si="36"/>
        <v>0</v>
      </c>
      <c r="H53" s="48">
        <f t="shared" si="36"/>
        <v>0</v>
      </c>
      <c r="I53" s="33"/>
      <c r="J53" s="149"/>
      <c r="K53" s="59"/>
      <c r="L53" s="59"/>
      <c r="M53" s="59"/>
      <c r="N53" s="59"/>
      <c r="O53" s="59"/>
      <c r="P53" s="59"/>
      <c r="Q53" s="59"/>
      <c r="R53" s="59"/>
      <c r="S53" s="59"/>
      <c r="T53" s="59"/>
      <c r="U53" s="59"/>
      <c r="V53" s="59"/>
      <c r="W53" s="59"/>
      <c r="X53" s="59"/>
      <c r="Y53" s="59"/>
      <c r="Z53" s="59"/>
    </row>
    <row r="54" spans="1:26" ht="30.75" customHeight="1">
      <c r="A54" s="212" t="s">
        <v>263</v>
      </c>
      <c r="B54" s="213"/>
      <c r="C54" s="213"/>
      <c r="D54" s="210"/>
      <c r="E54" s="70">
        <f t="shared" ref="E54:H54" si="37">E50+E51+E52+E53</f>
        <v>0</v>
      </c>
      <c r="F54" s="70">
        <f t="shared" si="37"/>
        <v>0</v>
      </c>
      <c r="G54" s="70">
        <f t="shared" si="37"/>
        <v>0</v>
      </c>
      <c r="H54" s="70">
        <f t="shared" si="37"/>
        <v>0</v>
      </c>
      <c r="I54" s="33"/>
      <c r="J54" s="73" t="s">
        <v>214</v>
      </c>
      <c r="K54" s="59"/>
      <c r="L54" s="59"/>
      <c r="M54" s="59"/>
      <c r="N54" s="59"/>
      <c r="O54" s="59"/>
      <c r="P54" s="59"/>
      <c r="Q54" s="59"/>
      <c r="R54" s="59"/>
      <c r="S54" s="59"/>
      <c r="T54" s="59"/>
      <c r="U54" s="59"/>
      <c r="V54" s="59"/>
      <c r="W54" s="59"/>
      <c r="X54" s="59"/>
      <c r="Y54" s="59"/>
      <c r="Z54" s="59"/>
    </row>
    <row r="55" spans="1:26" ht="14.25">
      <c r="A55" s="59"/>
      <c r="B55" s="62"/>
      <c r="C55" s="62"/>
      <c r="D55" s="62"/>
      <c r="E55" s="59"/>
      <c r="F55" s="59"/>
      <c r="G55" s="59"/>
      <c r="H55" s="59"/>
      <c r="I55" s="59"/>
      <c r="J55" s="59"/>
      <c r="K55" s="59"/>
      <c r="L55" s="59"/>
      <c r="M55" s="59"/>
      <c r="N55" s="59"/>
      <c r="O55" s="59"/>
      <c r="P55" s="59"/>
      <c r="Q55" s="59"/>
      <c r="R55" s="59"/>
      <c r="S55" s="59"/>
      <c r="T55" s="59"/>
      <c r="U55" s="59"/>
      <c r="V55" s="59"/>
      <c r="W55" s="59"/>
      <c r="X55" s="59"/>
      <c r="Y55" s="59"/>
      <c r="Z55" s="59"/>
    </row>
    <row r="56" spans="1:26" ht="14.25">
      <c r="A56" s="59"/>
      <c r="B56" s="62"/>
      <c r="C56" s="62"/>
      <c r="D56" s="62"/>
      <c r="E56" s="59"/>
      <c r="F56" s="59"/>
      <c r="G56" s="59"/>
      <c r="H56" s="59"/>
      <c r="I56" s="59"/>
      <c r="J56" s="59"/>
      <c r="K56" s="59"/>
      <c r="L56" s="59"/>
      <c r="M56" s="59"/>
      <c r="N56" s="59"/>
      <c r="O56" s="59"/>
      <c r="P56" s="59"/>
      <c r="Q56" s="59"/>
      <c r="R56" s="59"/>
      <c r="S56" s="59"/>
      <c r="T56" s="59"/>
      <c r="U56" s="59"/>
      <c r="V56" s="59"/>
      <c r="W56" s="59"/>
      <c r="X56" s="59"/>
      <c r="Y56" s="59"/>
      <c r="Z56" s="59"/>
    </row>
    <row r="57" spans="1:26" ht="30" customHeight="1">
      <c r="A57" s="55" t="s">
        <v>65</v>
      </c>
      <c r="B57" s="263" t="s">
        <v>66</v>
      </c>
      <c r="C57" s="263"/>
      <c r="D57" s="263"/>
      <c r="E57" s="263"/>
      <c r="F57" s="59"/>
      <c r="G57" s="59"/>
      <c r="H57" s="59"/>
      <c r="I57" s="59"/>
      <c r="J57" s="59"/>
      <c r="K57" s="59"/>
      <c r="L57" s="59"/>
      <c r="M57" s="59"/>
      <c r="N57" s="59"/>
      <c r="O57" s="59"/>
      <c r="P57" s="59"/>
      <c r="Q57" s="59"/>
      <c r="R57" s="59"/>
      <c r="S57" s="59"/>
      <c r="T57" s="59"/>
      <c r="U57" s="59"/>
      <c r="V57" s="59"/>
      <c r="W57" s="59"/>
      <c r="X57" s="59"/>
      <c r="Y57" s="59"/>
      <c r="Z57" s="59"/>
    </row>
    <row r="58" spans="1:26" ht="14.25">
      <c r="A58" s="59"/>
      <c r="B58" s="62"/>
      <c r="C58" s="62"/>
      <c r="D58" s="62"/>
      <c r="E58" s="59"/>
      <c r="F58" s="59"/>
      <c r="G58" s="59"/>
      <c r="H58" s="59"/>
      <c r="I58" s="59"/>
      <c r="J58" s="59"/>
      <c r="K58" s="59"/>
      <c r="L58" s="59"/>
      <c r="M58" s="59"/>
      <c r="N58" s="59"/>
      <c r="O58" s="59"/>
      <c r="P58" s="59"/>
      <c r="Q58" s="59"/>
      <c r="R58" s="59"/>
      <c r="S58" s="59"/>
      <c r="T58" s="59"/>
      <c r="U58" s="59"/>
      <c r="V58" s="59"/>
      <c r="W58" s="59"/>
      <c r="X58" s="59"/>
      <c r="Y58" s="59"/>
      <c r="Z58" s="59"/>
    </row>
    <row r="59" spans="1:26" ht="14.25">
      <c r="A59" s="59"/>
      <c r="B59" s="62"/>
      <c r="C59" s="62"/>
      <c r="D59" s="62"/>
      <c r="E59" s="59"/>
      <c r="F59" s="59"/>
      <c r="G59" s="59"/>
      <c r="H59" s="59"/>
      <c r="I59" s="59"/>
      <c r="J59" s="59"/>
      <c r="K59" s="59"/>
      <c r="L59" s="59"/>
      <c r="M59" s="59"/>
      <c r="N59" s="59"/>
      <c r="O59" s="59"/>
      <c r="P59" s="59"/>
      <c r="Q59" s="59"/>
      <c r="R59" s="59"/>
      <c r="S59" s="59"/>
      <c r="T59" s="59"/>
      <c r="U59" s="59"/>
      <c r="V59" s="59"/>
      <c r="W59" s="59"/>
      <c r="X59" s="59"/>
      <c r="Y59" s="59"/>
      <c r="Z59" s="59"/>
    </row>
    <row r="60" spans="1:26" ht="14.25">
      <c r="A60" s="59"/>
      <c r="B60" s="62"/>
      <c r="C60" s="62"/>
      <c r="D60" s="62"/>
      <c r="E60" s="59"/>
      <c r="F60" s="59"/>
      <c r="G60" s="59"/>
      <c r="H60" s="59"/>
      <c r="I60" s="59"/>
      <c r="J60" s="59"/>
      <c r="K60" s="59"/>
      <c r="L60" s="59"/>
      <c r="M60" s="59"/>
      <c r="N60" s="59"/>
      <c r="O60" s="59"/>
      <c r="P60" s="59"/>
      <c r="Q60" s="59"/>
      <c r="R60" s="59"/>
      <c r="S60" s="59"/>
      <c r="T60" s="59"/>
      <c r="U60" s="59"/>
      <c r="V60" s="59"/>
      <c r="W60" s="59"/>
      <c r="X60" s="59"/>
      <c r="Y60" s="59"/>
      <c r="Z60" s="59"/>
    </row>
    <row r="61" spans="1:26" ht="14.25">
      <c r="A61" s="59"/>
      <c r="B61" s="62"/>
      <c r="C61" s="62"/>
      <c r="D61" s="62"/>
      <c r="E61" s="59"/>
      <c r="F61" s="59"/>
      <c r="G61" s="59"/>
      <c r="H61" s="59"/>
      <c r="I61" s="59"/>
      <c r="J61" s="59"/>
      <c r="K61" s="59"/>
      <c r="L61" s="59"/>
      <c r="M61" s="59"/>
      <c r="N61" s="59"/>
      <c r="O61" s="59"/>
      <c r="P61" s="59"/>
      <c r="Q61" s="59"/>
      <c r="R61" s="59"/>
      <c r="S61" s="59"/>
      <c r="T61" s="59"/>
      <c r="U61" s="59"/>
      <c r="V61" s="59"/>
      <c r="W61" s="59"/>
      <c r="X61" s="59"/>
      <c r="Y61" s="59"/>
      <c r="Z61" s="59"/>
    </row>
    <row r="62" spans="1:26" ht="14.25">
      <c r="A62" s="59"/>
      <c r="B62" s="62"/>
      <c r="C62" s="62"/>
      <c r="D62" s="62"/>
      <c r="E62" s="59"/>
      <c r="F62" s="59"/>
      <c r="G62" s="59"/>
      <c r="H62" s="59"/>
      <c r="I62" s="59"/>
      <c r="J62" s="59"/>
      <c r="K62" s="59"/>
      <c r="L62" s="59"/>
      <c r="M62" s="59"/>
      <c r="N62" s="59"/>
      <c r="O62" s="59"/>
      <c r="P62" s="59"/>
      <c r="Q62" s="59"/>
      <c r="R62" s="59"/>
      <c r="S62" s="59"/>
      <c r="T62" s="59"/>
      <c r="U62" s="59"/>
      <c r="V62" s="59"/>
      <c r="W62" s="59"/>
      <c r="X62" s="59"/>
      <c r="Y62" s="59"/>
      <c r="Z62" s="59"/>
    </row>
    <row r="63" spans="1:26" ht="14.25">
      <c r="A63" s="59"/>
      <c r="B63" s="62"/>
      <c r="C63" s="62"/>
      <c r="D63" s="62"/>
      <c r="E63" s="59"/>
      <c r="F63" s="59"/>
      <c r="G63" s="59"/>
      <c r="H63" s="59"/>
      <c r="I63" s="59"/>
      <c r="J63" s="59"/>
      <c r="K63" s="59"/>
      <c r="L63" s="59"/>
      <c r="M63" s="59"/>
      <c r="N63" s="59"/>
      <c r="O63" s="59"/>
      <c r="P63" s="59"/>
      <c r="Q63" s="59"/>
      <c r="R63" s="59"/>
      <c r="S63" s="59"/>
      <c r="T63" s="59"/>
      <c r="U63" s="59"/>
      <c r="V63" s="59"/>
      <c r="W63" s="59"/>
      <c r="X63" s="59"/>
      <c r="Y63" s="59"/>
      <c r="Z63" s="59"/>
    </row>
    <row r="64" spans="1:26" ht="14.25">
      <c r="A64" s="59"/>
      <c r="B64" s="62"/>
      <c r="C64" s="62"/>
      <c r="D64" s="62"/>
      <c r="E64" s="59"/>
      <c r="F64" s="59"/>
      <c r="G64" s="59"/>
      <c r="H64" s="59"/>
      <c r="I64" s="59"/>
      <c r="J64" s="59"/>
      <c r="K64" s="59"/>
      <c r="L64" s="59"/>
      <c r="M64" s="59"/>
      <c r="N64" s="59"/>
      <c r="O64" s="59"/>
      <c r="P64" s="59"/>
      <c r="Q64" s="59"/>
      <c r="R64" s="59"/>
      <c r="S64" s="59"/>
      <c r="T64" s="59"/>
      <c r="U64" s="59"/>
      <c r="V64" s="59"/>
      <c r="W64" s="59"/>
      <c r="X64" s="59"/>
      <c r="Y64" s="59"/>
      <c r="Z64" s="59"/>
    </row>
    <row r="65" spans="1:26" ht="14.25">
      <c r="A65" s="59"/>
      <c r="B65" s="62"/>
      <c r="C65" s="62"/>
      <c r="D65" s="62"/>
      <c r="E65" s="59"/>
      <c r="F65" s="59"/>
      <c r="G65" s="59"/>
      <c r="H65" s="59"/>
      <c r="I65" s="59"/>
      <c r="J65" s="59"/>
      <c r="K65" s="59"/>
      <c r="L65" s="59"/>
      <c r="M65" s="59"/>
      <c r="N65" s="59"/>
      <c r="O65" s="59"/>
      <c r="P65" s="59"/>
      <c r="Q65" s="59"/>
      <c r="R65" s="59"/>
      <c r="S65" s="59"/>
      <c r="T65" s="59"/>
      <c r="U65" s="59"/>
      <c r="V65" s="59"/>
      <c r="W65" s="59"/>
      <c r="X65" s="59"/>
      <c r="Y65" s="59"/>
      <c r="Z65" s="59"/>
    </row>
    <row r="66" spans="1:26" ht="14.25">
      <c r="A66" s="59"/>
      <c r="B66" s="62"/>
      <c r="C66" s="62"/>
      <c r="D66" s="62"/>
      <c r="E66" s="59"/>
      <c r="F66" s="59"/>
      <c r="G66" s="59"/>
      <c r="H66" s="59"/>
      <c r="I66" s="59"/>
      <c r="J66" s="59"/>
      <c r="K66" s="59"/>
      <c r="L66" s="59"/>
      <c r="M66" s="59"/>
      <c r="N66" s="59"/>
      <c r="O66" s="59"/>
      <c r="P66" s="59"/>
      <c r="Q66" s="59"/>
      <c r="R66" s="59"/>
      <c r="S66" s="59"/>
      <c r="T66" s="59"/>
      <c r="U66" s="59"/>
      <c r="V66" s="59"/>
      <c r="W66" s="59"/>
      <c r="X66" s="59"/>
      <c r="Y66" s="59"/>
      <c r="Z66" s="59"/>
    </row>
    <row r="67" spans="1:26" ht="14.25">
      <c r="A67" s="59"/>
      <c r="B67" s="62"/>
      <c r="C67" s="62"/>
      <c r="D67" s="62"/>
      <c r="E67" s="59"/>
      <c r="F67" s="59"/>
      <c r="G67" s="59"/>
      <c r="H67" s="59"/>
      <c r="I67" s="59"/>
      <c r="J67" s="59"/>
      <c r="K67" s="59"/>
      <c r="L67" s="59"/>
      <c r="M67" s="59"/>
      <c r="N67" s="59"/>
      <c r="O67" s="59"/>
      <c r="P67" s="59"/>
      <c r="Q67" s="59"/>
      <c r="R67" s="59"/>
      <c r="S67" s="59"/>
      <c r="T67" s="59"/>
      <c r="U67" s="59"/>
      <c r="V67" s="59"/>
      <c r="W67" s="59"/>
      <c r="X67" s="59"/>
      <c r="Y67" s="59"/>
      <c r="Z67" s="59"/>
    </row>
    <row r="68" spans="1:26" ht="14.25">
      <c r="A68" s="59"/>
      <c r="B68" s="62"/>
      <c r="C68" s="62"/>
      <c r="D68" s="62"/>
      <c r="E68" s="59"/>
      <c r="F68" s="59"/>
      <c r="G68" s="59"/>
      <c r="H68" s="59"/>
      <c r="I68" s="59"/>
      <c r="J68" s="59"/>
      <c r="K68" s="59"/>
      <c r="L68" s="59"/>
      <c r="M68" s="59"/>
      <c r="N68" s="59"/>
      <c r="O68" s="59"/>
      <c r="P68" s="59"/>
      <c r="Q68" s="59"/>
      <c r="R68" s="59"/>
      <c r="S68" s="59"/>
      <c r="T68" s="59"/>
      <c r="U68" s="59"/>
      <c r="V68" s="59"/>
      <c r="W68" s="59"/>
      <c r="X68" s="59"/>
      <c r="Y68" s="59"/>
      <c r="Z68" s="59"/>
    </row>
    <row r="69" spans="1:26" ht="14.25">
      <c r="A69" s="59"/>
      <c r="B69" s="62"/>
      <c r="C69" s="62"/>
      <c r="D69" s="62"/>
      <c r="E69" s="59"/>
      <c r="F69" s="59"/>
      <c r="G69" s="59"/>
      <c r="H69" s="59"/>
      <c r="I69" s="59"/>
      <c r="J69" s="59"/>
      <c r="K69" s="59"/>
      <c r="L69" s="59"/>
      <c r="M69" s="59"/>
      <c r="N69" s="59"/>
      <c r="O69" s="59"/>
      <c r="P69" s="59"/>
      <c r="Q69" s="59"/>
      <c r="R69" s="59"/>
      <c r="S69" s="59"/>
      <c r="T69" s="59"/>
      <c r="U69" s="59"/>
      <c r="V69" s="59"/>
      <c r="W69" s="59"/>
      <c r="X69" s="59"/>
      <c r="Y69" s="59"/>
      <c r="Z69" s="59"/>
    </row>
    <row r="70" spans="1:26" ht="14.25">
      <c r="A70" s="59"/>
      <c r="B70" s="62"/>
      <c r="C70" s="62"/>
      <c r="D70" s="62"/>
      <c r="E70" s="59"/>
      <c r="F70" s="59"/>
      <c r="G70" s="59"/>
      <c r="H70" s="59"/>
      <c r="I70" s="59"/>
      <c r="J70" s="59"/>
      <c r="K70" s="59"/>
      <c r="L70" s="59"/>
      <c r="M70" s="59"/>
      <c r="N70" s="59"/>
      <c r="O70" s="59"/>
      <c r="P70" s="59"/>
      <c r="Q70" s="59"/>
      <c r="R70" s="59"/>
      <c r="S70" s="59"/>
      <c r="T70" s="59"/>
      <c r="U70" s="59"/>
      <c r="V70" s="59"/>
      <c r="W70" s="59"/>
      <c r="X70" s="59"/>
      <c r="Y70" s="59"/>
      <c r="Z70" s="59"/>
    </row>
    <row r="71" spans="1:26" ht="14.25">
      <c r="A71" s="59"/>
      <c r="B71" s="62"/>
      <c r="C71" s="62"/>
      <c r="D71" s="62"/>
      <c r="E71" s="59"/>
      <c r="F71" s="59"/>
      <c r="G71" s="59"/>
      <c r="H71" s="59"/>
      <c r="I71" s="59"/>
      <c r="J71" s="59"/>
      <c r="K71" s="59"/>
      <c r="L71" s="59"/>
      <c r="M71" s="59"/>
      <c r="N71" s="59"/>
      <c r="O71" s="59"/>
      <c r="P71" s="59"/>
      <c r="Q71" s="59"/>
      <c r="R71" s="59"/>
      <c r="S71" s="59"/>
      <c r="T71" s="59"/>
      <c r="U71" s="59"/>
      <c r="V71" s="59"/>
      <c r="W71" s="59"/>
      <c r="X71" s="59"/>
      <c r="Y71" s="59"/>
      <c r="Z71" s="59"/>
    </row>
    <row r="72" spans="1:26" ht="14.25">
      <c r="A72" s="59"/>
      <c r="B72" s="62"/>
      <c r="C72" s="62"/>
      <c r="D72" s="62"/>
      <c r="E72" s="59"/>
      <c r="F72" s="59"/>
      <c r="G72" s="59"/>
      <c r="H72" s="59"/>
      <c r="I72" s="59"/>
      <c r="J72" s="59"/>
      <c r="K72" s="59"/>
      <c r="L72" s="59"/>
      <c r="M72" s="59"/>
      <c r="N72" s="59"/>
      <c r="O72" s="59"/>
      <c r="P72" s="59"/>
      <c r="Q72" s="59"/>
      <c r="R72" s="59"/>
      <c r="S72" s="59"/>
      <c r="T72" s="59"/>
      <c r="U72" s="59"/>
      <c r="V72" s="59"/>
      <c r="W72" s="59"/>
      <c r="X72" s="59"/>
      <c r="Y72" s="59"/>
      <c r="Z72" s="59"/>
    </row>
    <row r="73" spans="1:26" ht="14.25">
      <c r="A73" s="59"/>
      <c r="B73" s="62"/>
      <c r="C73" s="62"/>
      <c r="D73" s="62"/>
      <c r="E73" s="59"/>
      <c r="F73" s="59"/>
      <c r="G73" s="59"/>
      <c r="H73" s="59"/>
      <c r="I73" s="59"/>
      <c r="J73" s="59"/>
      <c r="K73" s="59"/>
      <c r="L73" s="59"/>
      <c r="M73" s="59"/>
      <c r="N73" s="59"/>
      <c r="O73" s="59"/>
      <c r="P73" s="59"/>
      <c r="Q73" s="59"/>
      <c r="R73" s="59"/>
      <c r="S73" s="59"/>
      <c r="T73" s="59"/>
      <c r="U73" s="59"/>
      <c r="V73" s="59"/>
      <c r="W73" s="59"/>
      <c r="X73" s="59"/>
      <c r="Y73" s="59"/>
      <c r="Z73" s="59"/>
    </row>
    <row r="74" spans="1:26" ht="14.25">
      <c r="A74" s="59"/>
      <c r="B74" s="62"/>
      <c r="C74" s="62"/>
      <c r="D74" s="62"/>
      <c r="E74" s="59"/>
      <c r="F74" s="59"/>
      <c r="G74" s="59"/>
      <c r="H74" s="59"/>
      <c r="I74" s="59"/>
      <c r="J74" s="59"/>
      <c r="K74" s="59"/>
      <c r="L74" s="59"/>
      <c r="M74" s="59"/>
      <c r="N74" s="59"/>
      <c r="O74" s="59"/>
      <c r="P74" s="59"/>
      <c r="Q74" s="59"/>
      <c r="R74" s="59"/>
      <c r="S74" s="59"/>
      <c r="T74" s="59"/>
      <c r="U74" s="59"/>
      <c r="V74" s="59"/>
      <c r="W74" s="59"/>
      <c r="X74" s="59"/>
      <c r="Y74" s="59"/>
      <c r="Z74" s="59"/>
    </row>
    <row r="75" spans="1:26" ht="14.25">
      <c r="A75" s="59"/>
      <c r="B75" s="62"/>
      <c r="C75" s="62"/>
      <c r="D75" s="62"/>
      <c r="E75" s="59"/>
      <c r="F75" s="59"/>
      <c r="G75" s="59"/>
      <c r="H75" s="59"/>
      <c r="I75" s="59"/>
      <c r="J75" s="59"/>
      <c r="K75" s="59"/>
      <c r="L75" s="59"/>
      <c r="M75" s="59"/>
      <c r="N75" s="59"/>
      <c r="O75" s="59"/>
      <c r="P75" s="59"/>
      <c r="Q75" s="59"/>
      <c r="R75" s="59"/>
      <c r="S75" s="59"/>
      <c r="T75" s="59"/>
      <c r="U75" s="59"/>
      <c r="V75" s="59"/>
      <c r="W75" s="59"/>
      <c r="X75" s="59"/>
      <c r="Y75" s="59"/>
      <c r="Z75" s="59"/>
    </row>
    <row r="76" spans="1:26" ht="14.25">
      <c r="A76" s="59"/>
      <c r="B76" s="62"/>
      <c r="C76" s="62"/>
      <c r="D76" s="62"/>
      <c r="E76" s="59"/>
      <c r="F76" s="59"/>
      <c r="G76" s="59"/>
      <c r="H76" s="59"/>
      <c r="I76" s="59"/>
      <c r="J76" s="59"/>
      <c r="K76" s="59"/>
      <c r="L76" s="59"/>
      <c r="M76" s="59"/>
      <c r="N76" s="59"/>
      <c r="O76" s="59"/>
      <c r="P76" s="59"/>
      <c r="Q76" s="59"/>
      <c r="R76" s="59"/>
      <c r="S76" s="59"/>
      <c r="T76" s="59"/>
      <c r="U76" s="59"/>
      <c r="V76" s="59"/>
      <c r="W76" s="59"/>
      <c r="X76" s="59"/>
      <c r="Y76" s="59"/>
      <c r="Z76" s="59"/>
    </row>
    <row r="77" spans="1:26" ht="14.25">
      <c r="A77" s="59"/>
      <c r="B77" s="62"/>
      <c r="C77" s="62"/>
      <c r="D77" s="62"/>
      <c r="E77" s="59"/>
      <c r="F77" s="59"/>
      <c r="G77" s="59"/>
      <c r="H77" s="59"/>
      <c r="I77" s="59"/>
      <c r="J77" s="59"/>
      <c r="K77" s="59"/>
      <c r="L77" s="59"/>
      <c r="M77" s="59"/>
      <c r="N77" s="59"/>
      <c r="O77" s="59"/>
      <c r="P77" s="59"/>
      <c r="Q77" s="59"/>
      <c r="R77" s="59"/>
      <c r="S77" s="59"/>
      <c r="T77" s="59"/>
      <c r="U77" s="59"/>
      <c r="V77" s="59"/>
      <c r="W77" s="59"/>
      <c r="X77" s="59"/>
      <c r="Y77" s="59"/>
      <c r="Z77" s="59"/>
    </row>
    <row r="78" spans="1:26" ht="14.25">
      <c r="A78" s="59"/>
      <c r="B78" s="62"/>
      <c r="C78" s="62"/>
      <c r="D78" s="62"/>
      <c r="E78" s="59"/>
      <c r="F78" s="59"/>
      <c r="G78" s="59"/>
      <c r="H78" s="59"/>
      <c r="I78" s="59"/>
      <c r="J78" s="59"/>
      <c r="K78" s="59"/>
      <c r="L78" s="59"/>
      <c r="M78" s="59"/>
      <c r="N78" s="59"/>
      <c r="O78" s="59"/>
      <c r="P78" s="59"/>
      <c r="Q78" s="59"/>
      <c r="R78" s="59"/>
      <c r="S78" s="59"/>
      <c r="T78" s="59"/>
      <c r="U78" s="59"/>
      <c r="V78" s="59"/>
      <c r="W78" s="59"/>
      <c r="X78" s="59"/>
      <c r="Y78" s="59"/>
      <c r="Z78" s="59"/>
    </row>
    <row r="79" spans="1:26" ht="14.25">
      <c r="A79" s="59"/>
      <c r="B79" s="62"/>
      <c r="C79" s="62"/>
      <c r="D79" s="62"/>
      <c r="E79" s="59"/>
      <c r="F79" s="59"/>
      <c r="G79" s="59"/>
      <c r="H79" s="59"/>
      <c r="I79" s="59"/>
      <c r="J79" s="59"/>
      <c r="K79" s="59"/>
      <c r="L79" s="59"/>
      <c r="M79" s="59"/>
      <c r="N79" s="59"/>
      <c r="O79" s="59"/>
      <c r="P79" s="59"/>
      <c r="Q79" s="59"/>
      <c r="R79" s="59"/>
      <c r="S79" s="59"/>
      <c r="T79" s="59"/>
      <c r="U79" s="59"/>
      <c r="V79" s="59"/>
      <c r="W79" s="59"/>
      <c r="X79" s="59"/>
      <c r="Y79" s="59"/>
      <c r="Z79" s="59"/>
    </row>
    <row r="80" spans="1:26" ht="14.25">
      <c r="A80" s="59"/>
      <c r="B80" s="62"/>
      <c r="C80" s="62"/>
      <c r="D80" s="62"/>
      <c r="E80" s="59"/>
      <c r="F80" s="59"/>
      <c r="G80" s="59"/>
      <c r="H80" s="59"/>
      <c r="I80" s="59"/>
      <c r="J80" s="59"/>
      <c r="K80" s="59"/>
      <c r="L80" s="59"/>
      <c r="M80" s="59"/>
      <c r="N80" s="59"/>
      <c r="O80" s="59"/>
      <c r="P80" s="59"/>
      <c r="Q80" s="59"/>
      <c r="R80" s="59"/>
      <c r="S80" s="59"/>
      <c r="T80" s="59"/>
      <c r="U80" s="59"/>
      <c r="V80" s="59"/>
      <c r="W80" s="59"/>
      <c r="X80" s="59"/>
      <c r="Y80" s="59"/>
      <c r="Z80" s="59"/>
    </row>
    <row r="81" spans="1:26" ht="14.25">
      <c r="A81" s="59"/>
      <c r="B81" s="62"/>
      <c r="C81" s="62"/>
      <c r="D81" s="62"/>
      <c r="E81" s="59"/>
      <c r="F81" s="59"/>
      <c r="G81" s="59"/>
      <c r="H81" s="59"/>
      <c r="I81" s="59"/>
      <c r="J81" s="59"/>
      <c r="K81" s="59"/>
      <c r="L81" s="59"/>
      <c r="M81" s="59"/>
      <c r="N81" s="59"/>
      <c r="O81" s="59"/>
      <c r="P81" s="59"/>
      <c r="Q81" s="59"/>
      <c r="R81" s="59"/>
      <c r="S81" s="59"/>
      <c r="T81" s="59"/>
      <c r="U81" s="59"/>
      <c r="V81" s="59"/>
      <c r="W81" s="59"/>
      <c r="X81" s="59"/>
      <c r="Y81" s="59"/>
      <c r="Z81" s="59"/>
    </row>
    <row r="82" spans="1:26" ht="14.25">
      <c r="A82" s="59"/>
      <c r="B82" s="62"/>
      <c r="C82" s="62"/>
      <c r="D82" s="62"/>
      <c r="E82" s="59"/>
      <c r="F82" s="59"/>
      <c r="G82" s="59"/>
      <c r="H82" s="59"/>
      <c r="I82" s="59"/>
      <c r="J82" s="59"/>
      <c r="K82" s="59"/>
      <c r="L82" s="59"/>
      <c r="M82" s="59"/>
      <c r="N82" s="59"/>
      <c r="O82" s="59"/>
      <c r="P82" s="59"/>
      <c r="Q82" s="59"/>
      <c r="R82" s="59"/>
      <c r="S82" s="59"/>
      <c r="T82" s="59"/>
      <c r="U82" s="59"/>
      <c r="V82" s="59"/>
      <c r="W82" s="59"/>
      <c r="X82" s="59"/>
      <c r="Y82" s="59"/>
      <c r="Z82" s="59"/>
    </row>
    <row r="83" spans="1:26" ht="14.25">
      <c r="A83" s="59"/>
      <c r="B83" s="62"/>
      <c r="C83" s="62"/>
      <c r="D83" s="62"/>
      <c r="E83" s="59"/>
      <c r="F83" s="59"/>
      <c r="G83" s="59"/>
      <c r="H83" s="59"/>
      <c r="I83" s="59"/>
      <c r="J83" s="59"/>
      <c r="K83" s="59"/>
      <c r="L83" s="59"/>
      <c r="M83" s="59"/>
      <c r="N83" s="59"/>
      <c r="O83" s="59"/>
      <c r="P83" s="59"/>
      <c r="Q83" s="59"/>
      <c r="R83" s="59"/>
      <c r="S83" s="59"/>
      <c r="T83" s="59"/>
      <c r="U83" s="59"/>
      <c r="V83" s="59"/>
      <c r="W83" s="59"/>
      <c r="X83" s="59"/>
      <c r="Y83" s="59"/>
      <c r="Z83" s="59"/>
    </row>
    <row r="84" spans="1:26" ht="14.25">
      <c r="A84" s="59"/>
      <c r="B84" s="62"/>
      <c r="C84" s="62"/>
      <c r="D84" s="62"/>
      <c r="E84" s="59"/>
      <c r="F84" s="59"/>
      <c r="G84" s="59"/>
      <c r="H84" s="59"/>
      <c r="I84" s="59"/>
      <c r="J84" s="59"/>
      <c r="K84" s="59"/>
      <c r="L84" s="59"/>
      <c r="M84" s="59"/>
      <c r="N84" s="59"/>
      <c r="O84" s="59"/>
      <c r="P84" s="59"/>
      <c r="Q84" s="59"/>
      <c r="R84" s="59"/>
      <c r="S84" s="59"/>
      <c r="T84" s="59"/>
      <c r="U84" s="59"/>
      <c r="V84" s="59"/>
      <c r="W84" s="59"/>
      <c r="X84" s="59"/>
      <c r="Y84" s="59"/>
      <c r="Z84" s="59"/>
    </row>
    <row r="85" spans="1:26" ht="14.25">
      <c r="A85" s="59"/>
      <c r="B85" s="62"/>
      <c r="C85" s="62"/>
      <c r="D85" s="62"/>
      <c r="E85" s="59"/>
      <c r="F85" s="59"/>
      <c r="G85" s="59"/>
      <c r="H85" s="59"/>
      <c r="I85" s="59"/>
      <c r="J85" s="59"/>
      <c r="K85" s="59"/>
      <c r="L85" s="59"/>
      <c r="M85" s="59"/>
      <c r="N85" s="59"/>
      <c r="O85" s="59"/>
      <c r="P85" s="59"/>
      <c r="Q85" s="59"/>
      <c r="R85" s="59"/>
      <c r="S85" s="59"/>
      <c r="T85" s="59"/>
      <c r="U85" s="59"/>
      <c r="V85" s="59"/>
      <c r="W85" s="59"/>
      <c r="X85" s="59"/>
      <c r="Y85" s="59"/>
      <c r="Z85" s="59"/>
    </row>
    <row r="86" spans="1:26" ht="14.25">
      <c r="A86" s="59"/>
      <c r="B86" s="62"/>
      <c r="C86" s="62"/>
      <c r="D86" s="62"/>
      <c r="E86" s="59"/>
      <c r="F86" s="59"/>
      <c r="G86" s="59"/>
      <c r="H86" s="59"/>
      <c r="I86" s="59"/>
      <c r="J86" s="59"/>
      <c r="K86" s="59"/>
      <c r="L86" s="59"/>
      <c r="M86" s="59"/>
      <c r="N86" s="59"/>
      <c r="O86" s="59"/>
      <c r="P86" s="59"/>
      <c r="Q86" s="59"/>
      <c r="R86" s="59"/>
      <c r="S86" s="59"/>
      <c r="T86" s="59"/>
      <c r="U86" s="59"/>
      <c r="V86" s="59"/>
      <c r="W86" s="59"/>
      <c r="X86" s="59"/>
      <c r="Y86" s="59"/>
      <c r="Z86" s="59"/>
    </row>
    <row r="87" spans="1:26" ht="14.25">
      <c r="A87" s="59"/>
      <c r="B87" s="62"/>
      <c r="C87" s="62"/>
      <c r="D87" s="62"/>
      <c r="E87" s="59"/>
      <c r="F87" s="59"/>
      <c r="G87" s="59"/>
      <c r="H87" s="59"/>
      <c r="I87" s="59"/>
      <c r="J87" s="59"/>
      <c r="K87" s="59"/>
      <c r="L87" s="59"/>
      <c r="M87" s="59"/>
      <c r="N87" s="59"/>
      <c r="O87" s="59"/>
      <c r="P87" s="59"/>
      <c r="Q87" s="59"/>
      <c r="R87" s="59"/>
      <c r="S87" s="59"/>
      <c r="T87" s="59"/>
      <c r="U87" s="59"/>
      <c r="V87" s="59"/>
      <c r="W87" s="59"/>
      <c r="X87" s="59"/>
      <c r="Y87" s="59"/>
      <c r="Z87" s="59"/>
    </row>
    <row r="88" spans="1:26" ht="14.25">
      <c r="A88" s="59"/>
      <c r="B88" s="62"/>
      <c r="C88" s="62"/>
      <c r="D88" s="62"/>
      <c r="E88" s="59"/>
      <c r="F88" s="59"/>
      <c r="G88" s="59"/>
      <c r="H88" s="59"/>
      <c r="I88" s="59"/>
      <c r="J88" s="59"/>
      <c r="K88" s="59"/>
      <c r="L88" s="59"/>
      <c r="M88" s="59"/>
      <c r="N88" s="59"/>
      <c r="O88" s="59"/>
      <c r="P88" s="59"/>
      <c r="Q88" s="59"/>
      <c r="R88" s="59"/>
      <c r="S88" s="59"/>
      <c r="T88" s="59"/>
      <c r="U88" s="59"/>
      <c r="V88" s="59"/>
      <c r="W88" s="59"/>
      <c r="X88" s="59"/>
      <c r="Y88" s="59"/>
      <c r="Z88" s="59"/>
    </row>
    <row r="89" spans="1:26" ht="14.25">
      <c r="A89" s="59"/>
      <c r="B89" s="62"/>
      <c r="C89" s="62"/>
      <c r="D89" s="62"/>
      <c r="E89" s="59"/>
      <c r="F89" s="59"/>
      <c r="G89" s="59"/>
      <c r="H89" s="59"/>
      <c r="I89" s="59"/>
      <c r="J89" s="59"/>
      <c r="K89" s="59"/>
      <c r="L89" s="59"/>
      <c r="M89" s="59"/>
      <c r="N89" s="59"/>
      <c r="O89" s="59"/>
      <c r="P89" s="59"/>
      <c r="Q89" s="59"/>
      <c r="R89" s="59"/>
      <c r="S89" s="59"/>
      <c r="T89" s="59"/>
      <c r="U89" s="59"/>
      <c r="V89" s="59"/>
      <c r="W89" s="59"/>
      <c r="X89" s="59"/>
      <c r="Y89" s="59"/>
      <c r="Z89" s="59"/>
    </row>
    <row r="90" spans="1:26" ht="14.25">
      <c r="A90" s="59"/>
      <c r="B90" s="62"/>
      <c r="C90" s="62"/>
      <c r="D90" s="62"/>
      <c r="E90" s="59"/>
      <c r="F90" s="59"/>
      <c r="G90" s="59"/>
      <c r="H90" s="59"/>
      <c r="I90" s="59"/>
      <c r="J90" s="59"/>
      <c r="K90" s="59"/>
      <c r="L90" s="59"/>
      <c r="M90" s="59"/>
      <c r="N90" s="59"/>
      <c r="O90" s="59"/>
      <c r="P90" s="59"/>
      <c r="Q90" s="59"/>
      <c r="R90" s="59"/>
      <c r="S90" s="59"/>
      <c r="T90" s="59"/>
      <c r="U90" s="59"/>
      <c r="V90" s="59"/>
      <c r="W90" s="59"/>
      <c r="X90" s="59"/>
      <c r="Y90" s="59"/>
      <c r="Z90" s="59"/>
    </row>
    <row r="91" spans="1:26" ht="14.25">
      <c r="A91" s="59"/>
      <c r="B91" s="62"/>
      <c r="C91" s="62"/>
      <c r="D91" s="62"/>
      <c r="E91" s="59"/>
      <c r="F91" s="59"/>
      <c r="G91" s="59"/>
      <c r="H91" s="59"/>
      <c r="I91" s="59"/>
      <c r="J91" s="59"/>
      <c r="K91" s="59"/>
      <c r="L91" s="59"/>
      <c r="M91" s="59"/>
      <c r="N91" s="59"/>
      <c r="O91" s="59"/>
      <c r="P91" s="59"/>
      <c r="Q91" s="59"/>
      <c r="R91" s="59"/>
      <c r="S91" s="59"/>
      <c r="T91" s="59"/>
      <c r="U91" s="59"/>
      <c r="V91" s="59"/>
      <c r="W91" s="59"/>
      <c r="X91" s="59"/>
      <c r="Y91" s="59"/>
      <c r="Z91" s="59"/>
    </row>
    <row r="92" spans="1:26" ht="14.25">
      <c r="A92" s="59"/>
      <c r="B92" s="62"/>
      <c r="C92" s="62"/>
      <c r="D92" s="62"/>
      <c r="E92" s="59"/>
      <c r="F92" s="59"/>
      <c r="G92" s="59"/>
      <c r="H92" s="59"/>
      <c r="I92" s="59"/>
      <c r="J92" s="59"/>
      <c r="K92" s="59"/>
      <c r="L92" s="59"/>
      <c r="M92" s="59"/>
      <c r="N92" s="59"/>
      <c r="O92" s="59"/>
      <c r="P92" s="59"/>
      <c r="Q92" s="59"/>
      <c r="R92" s="59"/>
      <c r="S92" s="59"/>
      <c r="T92" s="59"/>
      <c r="U92" s="59"/>
      <c r="V92" s="59"/>
      <c r="W92" s="59"/>
      <c r="X92" s="59"/>
      <c r="Y92" s="59"/>
      <c r="Z92" s="59"/>
    </row>
    <row r="93" spans="1:26" ht="14.25">
      <c r="A93" s="59"/>
      <c r="B93" s="62"/>
      <c r="C93" s="62"/>
      <c r="D93" s="62"/>
      <c r="E93" s="59"/>
      <c r="F93" s="59"/>
      <c r="G93" s="59"/>
      <c r="H93" s="59"/>
      <c r="I93" s="59"/>
      <c r="J93" s="59"/>
      <c r="K93" s="59"/>
      <c r="L93" s="59"/>
      <c r="M93" s="59"/>
      <c r="N93" s="59"/>
      <c r="O93" s="59"/>
      <c r="P93" s="59"/>
      <c r="Q93" s="59"/>
      <c r="R93" s="59"/>
      <c r="S93" s="59"/>
      <c r="T93" s="59"/>
      <c r="U93" s="59"/>
      <c r="V93" s="59"/>
      <c r="W93" s="59"/>
      <c r="X93" s="59"/>
      <c r="Y93" s="59"/>
      <c r="Z93" s="59"/>
    </row>
    <row r="94" spans="1:26" ht="14.25">
      <c r="A94" s="59"/>
      <c r="B94" s="62"/>
      <c r="C94" s="62"/>
      <c r="D94" s="62"/>
      <c r="E94" s="59"/>
      <c r="F94" s="59"/>
      <c r="G94" s="59"/>
      <c r="H94" s="59"/>
      <c r="I94" s="59"/>
      <c r="J94" s="59"/>
      <c r="K94" s="59"/>
      <c r="L94" s="59"/>
      <c r="M94" s="59"/>
      <c r="N94" s="59"/>
      <c r="O94" s="59"/>
      <c r="P94" s="59"/>
      <c r="Q94" s="59"/>
      <c r="R94" s="59"/>
      <c r="S94" s="59"/>
      <c r="T94" s="59"/>
      <c r="U94" s="59"/>
      <c r="V94" s="59"/>
      <c r="W94" s="59"/>
      <c r="X94" s="59"/>
      <c r="Y94" s="59"/>
      <c r="Z94" s="59"/>
    </row>
    <row r="95" spans="1:26" ht="14.25">
      <c r="A95" s="59"/>
      <c r="B95" s="62"/>
      <c r="C95" s="62"/>
      <c r="D95" s="62"/>
      <c r="E95" s="59"/>
      <c r="F95" s="59"/>
      <c r="G95" s="59"/>
      <c r="H95" s="59"/>
      <c r="I95" s="59"/>
      <c r="J95" s="59"/>
      <c r="K95" s="59"/>
      <c r="L95" s="59"/>
      <c r="M95" s="59"/>
      <c r="N95" s="59"/>
      <c r="O95" s="59"/>
      <c r="P95" s="59"/>
      <c r="Q95" s="59"/>
      <c r="R95" s="59"/>
      <c r="S95" s="59"/>
      <c r="T95" s="59"/>
      <c r="U95" s="59"/>
      <c r="V95" s="59"/>
      <c r="W95" s="59"/>
      <c r="X95" s="59"/>
      <c r="Y95" s="59"/>
      <c r="Z95" s="59"/>
    </row>
    <row r="96" spans="1:26" ht="14.25">
      <c r="A96" s="59"/>
      <c r="B96" s="62"/>
      <c r="C96" s="62"/>
      <c r="D96" s="62"/>
      <c r="E96" s="59"/>
      <c r="F96" s="59"/>
      <c r="G96" s="59"/>
      <c r="H96" s="59"/>
      <c r="I96" s="59"/>
      <c r="J96" s="59"/>
      <c r="K96" s="59"/>
      <c r="L96" s="59"/>
      <c r="M96" s="59"/>
      <c r="N96" s="59"/>
      <c r="O96" s="59"/>
      <c r="P96" s="59"/>
      <c r="Q96" s="59"/>
      <c r="R96" s="59"/>
      <c r="S96" s="59"/>
      <c r="T96" s="59"/>
      <c r="U96" s="59"/>
      <c r="V96" s="59"/>
      <c r="W96" s="59"/>
      <c r="X96" s="59"/>
      <c r="Y96" s="59"/>
      <c r="Z96" s="59"/>
    </row>
    <row r="97" spans="1:26" ht="14.25">
      <c r="A97" s="59"/>
      <c r="B97" s="62"/>
      <c r="C97" s="62"/>
      <c r="D97" s="62"/>
      <c r="E97" s="59"/>
      <c r="F97" s="59"/>
      <c r="G97" s="59"/>
      <c r="H97" s="59"/>
      <c r="I97" s="59"/>
      <c r="J97" s="59"/>
      <c r="K97" s="59"/>
      <c r="L97" s="59"/>
      <c r="M97" s="59"/>
      <c r="N97" s="59"/>
      <c r="O97" s="59"/>
      <c r="P97" s="59"/>
      <c r="Q97" s="59"/>
      <c r="R97" s="59"/>
      <c r="S97" s="59"/>
      <c r="T97" s="59"/>
      <c r="U97" s="59"/>
      <c r="V97" s="59"/>
      <c r="W97" s="59"/>
      <c r="X97" s="59"/>
      <c r="Y97" s="59"/>
      <c r="Z97" s="59"/>
    </row>
    <row r="98" spans="1:26" ht="14.25">
      <c r="A98" s="59"/>
      <c r="B98" s="62"/>
      <c r="C98" s="62"/>
      <c r="D98" s="62"/>
      <c r="E98" s="59"/>
      <c r="F98" s="59"/>
      <c r="G98" s="59"/>
      <c r="H98" s="59"/>
      <c r="I98" s="59"/>
      <c r="J98" s="59"/>
      <c r="K98" s="59"/>
      <c r="L98" s="59"/>
      <c r="M98" s="59"/>
      <c r="N98" s="59"/>
      <c r="O98" s="59"/>
      <c r="P98" s="59"/>
      <c r="Q98" s="59"/>
      <c r="R98" s="59"/>
      <c r="S98" s="59"/>
      <c r="T98" s="59"/>
      <c r="U98" s="59"/>
      <c r="V98" s="59"/>
      <c r="W98" s="59"/>
      <c r="X98" s="59"/>
      <c r="Y98" s="59"/>
      <c r="Z98" s="59"/>
    </row>
    <row r="99" spans="1:26" ht="14.25">
      <c r="A99" s="59"/>
      <c r="B99" s="62"/>
      <c r="C99" s="62"/>
      <c r="D99" s="62"/>
      <c r="E99" s="59"/>
      <c r="F99" s="59"/>
      <c r="G99" s="59"/>
      <c r="H99" s="59"/>
      <c r="I99" s="59"/>
      <c r="J99" s="59"/>
      <c r="K99" s="59"/>
      <c r="L99" s="59"/>
      <c r="M99" s="59"/>
      <c r="N99" s="59"/>
      <c r="O99" s="59"/>
      <c r="P99" s="59"/>
      <c r="Q99" s="59"/>
      <c r="R99" s="59"/>
      <c r="S99" s="59"/>
      <c r="T99" s="59"/>
      <c r="U99" s="59"/>
      <c r="V99" s="59"/>
      <c r="W99" s="59"/>
      <c r="X99" s="59"/>
      <c r="Y99" s="59"/>
      <c r="Z99" s="59"/>
    </row>
    <row r="100" spans="1:26" ht="14.25">
      <c r="A100" s="59"/>
      <c r="B100" s="62"/>
      <c r="C100" s="62"/>
      <c r="D100" s="62"/>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 r="A101" s="59"/>
      <c r="B101" s="62"/>
      <c r="C101" s="62"/>
      <c r="D101" s="62"/>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 r="A102" s="59"/>
      <c r="B102" s="62"/>
      <c r="C102" s="62"/>
      <c r="D102" s="62"/>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 r="A103" s="59"/>
      <c r="B103" s="62"/>
      <c r="C103" s="62"/>
      <c r="D103" s="62"/>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 r="A104" s="59"/>
      <c r="B104" s="62"/>
      <c r="C104" s="62"/>
      <c r="D104" s="62"/>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 r="A105" s="59"/>
      <c r="B105" s="62"/>
      <c r="C105" s="62"/>
      <c r="D105" s="62"/>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 r="A106" s="59"/>
      <c r="B106" s="62"/>
      <c r="C106" s="62"/>
      <c r="D106" s="62"/>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 r="A107" s="59"/>
      <c r="B107" s="62"/>
      <c r="C107" s="62"/>
      <c r="D107" s="62"/>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 r="A108" s="59"/>
      <c r="B108" s="62"/>
      <c r="C108" s="62"/>
      <c r="D108" s="62"/>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 r="A109" s="59"/>
      <c r="B109" s="62"/>
      <c r="C109" s="62"/>
      <c r="D109" s="62"/>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 r="A110" s="59"/>
      <c r="B110" s="62"/>
      <c r="C110" s="62"/>
      <c r="D110" s="62"/>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 r="A111" s="59"/>
      <c r="B111" s="62"/>
      <c r="C111" s="62"/>
      <c r="D111" s="62"/>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 r="A112" s="59"/>
      <c r="B112" s="62"/>
      <c r="C112" s="62"/>
      <c r="D112" s="62"/>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 r="A113" s="59"/>
      <c r="B113" s="62"/>
      <c r="C113" s="62"/>
      <c r="D113" s="62"/>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 r="A114" s="59"/>
      <c r="B114" s="62"/>
      <c r="C114" s="62"/>
      <c r="D114" s="62"/>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 r="A115" s="59"/>
      <c r="B115" s="62"/>
      <c r="C115" s="62"/>
      <c r="D115" s="62"/>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 r="A116" s="59"/>
      <c r="B116" s="62"/>
      <c r="C116" s="62"/>
      <c r="D116" s="62"/>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 r="A117" s="59"/>
      <c r="B117" s="62"/>
      <c r="C117" s="62"/>
      <c r="D117" s="62"/>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 r="A118" s="59"/>
      <c r="B118" s="62"/>
      <c r="C118" s="62"/>
      <c r="D118" s="62"/>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 r="A119" s="59"/>
      <c r="B119" s="62"/>
      <c r="C119" s="62"/>
      <c r="D119" s="62"/>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 r="A120" s="59"/>
      <c r="B120" s="62"/>
      <c r="C120" s="62"/>
      <c r="D120" s="62"/>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 r="A121" s="59"/>
      <c r="B121" s="62"/>
      <c r="C121" s="62"/>
      <c r="D121" s="62"/>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 r="A122" s="59"/>
      <c r="B122" s="62"/>
      <c r="C122" s="62"/>
      <c r="D122" s="62"/>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 r="A123" s="59"/>
      <c r="B123" s="62"/>
      <c r="C123" s="62"/>
      <c r="D123" s="62"/>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 r="A124" s="59"/>
      <c r="B124" s="62"/>
      <c r="C124" s="62"/>
      <c r="D124" s="62"/>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 r="A125" s="59"/>
      <c r="B125" s="62"/>
      <c r="C125" s="62"/>
      <c r="D125" s="62"/>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 r="A126" s="59"/>
      <c r="B126" s="62"/>
      <c r="C126" s="62"/>
      <c r="D126" s="62"/>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 r="A127" s="59"/>
      <c r="B127" s="62"/>
      <c r="C127" s="62"/>
      <c r="D127" s="62"/>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 r="A128" s="59"/>
      <c r="B128" s="62"/>
      <c r="C128" s="62"/>
      <c r="D128" s="62"/>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 r="A129" s="59"/>
      <c r="B129" s="62"/>
      <c r="C129" s="62"/>
      <c r="D129" s="62"/>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 r="A130" s="59"/>
      <c r="B130" s="62"/>
      <c r="C130" s="62"/>
      <c r="D130" s="62"/>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 r="A131" s="59"/>
      <c r="B131" s="62"/>
      <c r="C131" s="62"/>
      <c r="D131" s="62"/>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 r="A132" s="59"/>
      <c r="B132" s="62"/>
      <c r="C132" s="62"/>
      <c r="D132" s="62"/>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 r="A133" s="59"/>
      <c r="B133" s="62"/>
      <c r="C133" s="62"/>
      <c r="D133" s="62"/>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 r="A134" s="59"/>
      <c r="B134" s="62"/>
      <c r="C134" s="62"/>
      <c r="D134" s="62"/>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 r="A135" s="59"/>
      <c r="B135" s="62"/>
      <c r="C135" s="62"/>
      <c r="D135" s="62"/>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 r="A136" s="59"/>
      <c r="B136" s="62"/>
      <c r="C136" s="62"/>
      <c r="D136" s="62"/>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 r="A137" s="59"/>
      <c r="B137" s="62"/>
      <c r="C137" s="62"/>
      <c r="D137" s="62"/>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 r="A138" s="59"/>
      <c r="B138" s="62"/>
      <c r="C138" s="62"/>
      <c r="D138" s="62"/>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 r="A139" s="59"/>
      <c r="B139" s="62"/>
      <c r="C139" s="62"/>
      <c r="D139" s="62"/>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 r="A140" s="59"/>
      <c r="B140" s="62"/>
      <c r="C140" s="62"/>
      <c r="D140" s="62"/>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 r="A141" s="59"/>
      <c r="B141" s="62"/>
      <c r="C141" s="62"/>
      <c r="D141" s="62"/>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 r="A142" s="59"/>
      <c r="B142" s="62"/>
      <c r="C142" s="62"/>
      <c r="D142" s="62"/>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 r="A143" s="59"/>
      <c r="B143" s="62"/>
      <c r="C143" s="62"/>
      <c r="D143" s="62"/>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 r="A144" s="59"/>
      <c r="B144" s="62"/>
      <c r="C144" s="62"/>
      <c r="D144" s="62"/>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 r="A145" s="59"/>
      <c r="B145" s="62"/>
      <c r="C145" s="62"/>
      <c r="D145" s="62"/>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 r="A146" s="59"/>
      <c r="B146" s="62"/>
      <c r="C146" s="62"/>
      <c r="D146" s="62"/>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 r="A147" s="59"/>
      <c r="B147" s="62"/>
      <c r="C147" s="62"/>
      <c r="D147" s="62"/>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 r="A148" s="59"/>
      <c r="B148" s="62"/>
      <c r="C148" s="62"/>
      <c r="D148" s="62"/>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 r="A149" s="59"/>
      <c r="B149" s="62"/>
      <c r="C149" s="62"/>
      <c r="D149" s="62"/>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 r="A150" s="59"/>
      <c r="B150" s="62"/>
      <c r="C150" s="62"/>
      <c r="D150" s="62"/>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 r="A151" s="59"/>
      <c r="B151" s="62"/>
      <c r="C151" s="62"/>
      <c r="D151" s="62"/>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 r="A152" s="59"/>
      <c r="B152" s="62"/>
      <c r="C152" s="62"/>
      <c r="D152" s="62"/>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 r="A153" s="59"/>
      <c r="B153" s="62"/>
      <c r="C153" s="62"/>
      <c r="D153" s="62"/>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 r="A154" s="59"/>
      <c r="B154" s="62"/>
      <c r="C154" s="62"/>
      <c r="D154" s="62"/>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 r="A155" s="59"/>
      <c r="B155" s="62"/>
      <c r="C155" s="62"/>
      <c r="D155" s="62"/>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 r="A156" s="59"/>
      <c r="B156" s="62"/>
      <c r="C156" s="62"/>
      <c r="D156" s="62"/>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 r="A157" s="59"/>
      <c r="B157" s="62"/>
      <c r="C157" s="62"/>
      <c r="D157" s="62"/>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 r="A158" s="59"/>
      <c r="B158" s="62"/>
      <c r="C158" s="62"/>
      <c r="D158" s="62"/>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 r="A159" s="59"/>
      <c r="B159" s="62"/>
      <c r="C159" s="62"/>
      <c r="D159" s="62"/>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 r="A160" s="59"/>
      <c r="B160" s="62"/>
      <c r="C160" s="62"/>
      <c r="D160" s="62"/>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 r="A161" s="59"/>
      <c r="B161" s="62"/>
      <c r="C161" s="62"/>
      <c r="D161" s="62"/>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 r="A162" s="59"/>
      <c r="B162" s="62"/>
      <c r="C162" s="62"/>
      <c r="D162" s="62"/>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 r="A163" s="59"/>
      <c r="B163" s="62"/>
      <c r="C163" s="62"/>
      <c r="D163" s="62"/>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 r="A164" s="59"/>
      <c r="B164" s="62"/>
      <c r="C164" s="62"/>
      <c r="D164" s="62"/>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 r="A165" s="59"/>
      <c r="B165" s="62"/>
      <c r="C165" s="62"/>
      <c r="D165" s="62"/>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 r="A166" s="59"/>
      <c r="B166" s="62"/>
      <c r="C166" s="62"/>
      <c r="D166" s="62"/>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 r="A167" s="59"/>
      <c r="B167" s="62"/>
      <c r="C167" s="62"/>
      <c r="D167" s="62"/>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 r="A168" s="59"/>
      <c r="B168" s="62"/>
      <c r="C168" s="62"/>
      <c r="D168" s="62"/>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 r="A169" s="59"/>
      <c r="B169" s="62"/>
      <c r="C169" s="62"/>
      <c r="D169" s="62"/>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 r="A170" s="59"/>
      <c r="B170" s="62"/>
      <c r="C170" s="62"/>
      <c r="D170" s="62"/>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 r="A171" s="59"/>
      <c r="B171" s="62"/>
      <c r="C171" s="62"/>
      <c r="D171" s="62"/>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 r="A172" s="59"/>
      <c r="B172" s="62"/>
      <c r="C172" s="62"/>
      <c r="D172" s="62"/>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 r="A173" s="59"/>
      <c r="B173" s="62"/>
      <c r="C173" s="62"/>
      <c r="D173" s="62"/>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 r="A174" s="59"/>
      <c r="B174" s="62"/>
      <c r="C174" s="62"/>
      <c r="D174" s="62"/>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 r="A175" s="59"/>
      <c r="B175" s="62"/>
      <c r="C175" s="62"/>
      <c r="D175" s="62"/>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 r="A176" s="59"/>
      <c r="B176" s="62"/>
      <c r="C176" s="62"/>
      <c r="D176" s="62"/>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 r="A177" s="59"/>
      <c r="B177" s="62"/>
      <c r="C177" s="62"/>
      <c r="D177" s="62"/>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 r="A178" s="59"/>
      <c r="B178" s="62"/>
      <c r="C178" s="62"/>
      <c r="D178" s="62"/>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 r="A179" s="59"/>
      <c r="B179" s="62"/>
      <c r="C179" s="62"/>
      <c r="D179" s="62"/>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 r="A180" s="59"/>
      <c r="B180" s="62"/>
      <c r="C180" s="62"/>
      <c r="D180" s="62"/>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 r="A181" s="59"/>
      <c r="B181" s="62"/>
      <c r="C181" s="62"/>
      <c r="D181" s="62"/>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 r="A182" s="59"/>
      <c r="B182" s="62"/>
      <c r="C182" s="62"/>
      <c r="D182" s="62"/>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 r="A183" s="59"/>
      <c r="B183" s="62"/>
      <c r="C183" s="62"/>
      <c r="D183" s="62"/>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 r="A184" s="59"/>
      <c r="B184" s="62"/>
      <c r="C184" s="62"/>
      <c r="D184" s="62"/>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 r="A185" s="59"/>
      <c r="B185" s="62"/>
      <c r="C185" s="62"/>
      <c r="D185" s="62"/>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 r="A186" s="59"/>
      <c r="B186" s="62"/>
      <c r="C186" s="62"/>
      <c r="D186" s="62"/>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 r="A187" s="59"/>
      <c r="B187" s="62"/>
      <c r="C187" s="62"/>
      <c r="D187" s="62"/>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 r="A188" s="59"/>
      <c r="B188" s="62"/>
      <c r="C188" s="62"/>
      <c r="D188" s="62"/>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 r="A189" s="59"/>
      <c r="B189" s="62"/>
      <c r="C189" s="62"/>
      <c r="D189" s="62"/>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 r="A190" s="59"/>
      <c r="B190" s="62"/>
      <c r="C190" s="62"/>
      <c r="D190" s="62"/>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 r="A191" s="59"/>
      <c r="B191" s="62"/>
      <c r="C191" s="62"/>
      <c r="D191" s="62"/>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 r="A192" s="59"/>
      <c r="B192" s="62"/>
      <c r="C192" s="62"/>
      <c r="D192" s="62"/>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 r="A193" s="59"/>
      <c r="B193" s="62"/>
      <c r="C193" s="62"/>
      <c r="D193" s="62"/>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 r="A194" s="59"/>
      <c r="B194" s="62"/>
      <c r="C194" s="62"/>
      <c r="D194" s="62"/>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 r="A195" s="59"/>
      <c r="B195" s="62"/>
      <c r="C195" s="62"/>
      <c r="D195" s="62"/>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 r="A196" s="59"/>
      <c r="B196" s="62"/>
      <c r="C196" s="62"/>
      <c r="D196" s="62"/>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 r="A197" s="59"/>
      <c r="B197" s="62"/>
      <c r="C197" s="62"/>
      <c r="D197" s="62"/>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 r="A198" s="59"/>
      <c r="B198" s="62"/>
      <c r="C198" s="62"/>
      <c r="D198" s="62"/>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 r="A199" s="59"/>
      <c r="B199" s="62"/>
      <c r="C199" s="62"/>
      <c r="D199" s="62"/>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 r="A200" s="59"/>
      <c r="B200" s="62"/>
      <c r="C200" s="62"/>
      <c r="D200" s="62"/>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 r="A201" s="59"/>
      <c r="B201" s="62"/>
      <c r="C201" s="62"/>
      <c r="D201" s="62"/>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 r="A202" s="59"/>
      <c r="B202" s="62"/>
      <c r="C202" s="62"/>
      <c r="D202" s="62"/>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 r="A203" s="59"/>
      <c r="B203" s="62"/>
      <c r="C203" s="62"/>
      <c r="D203" s="62"/>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 r="A204" s="59"/>
      <c r="B204" s="62"/>
      <c r="C204" s="62"/>
      <c r="D204" s="62"/>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 r="A205" s="59"/>
      <c r="B205" s="62"/>
      <c r="C205" s="62"/>
      <c r="D205" s="62"/>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 r="A206" s="59"/>
      <c r="B206" s="62"/>
      <c r="C206" s="62"/>
      <c r="D206" s="62"/>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 r="A207" s="59"/>
      <c r="B207" s="62"/>
      <c r="C207" s="62"/>
      <c r="D207" s="62"/>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 r="A208" s="59"/>
      <c r="B208" s="62"/>
      <c r="C208" s="62"/>
      <c r="D208" s="62"/>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 r="A209" s="59"/>
      <c r="B209" s="62"/>
      <c r="C209" s="62"/>
      <c r="D209" s="62"/>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 r="A210" s="59"/>
      <c r="B210" s="62"/>
      <c r="C210" s="62"/>
      <c r="D210" s="62"/>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 r="A211" s="59"/>
      <c r="B211" s="62"/>
      <c r="C211" s="62"/>
      <c r="D211" s="62"/>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 r="A212" s="59"/>
      <c r="B212" s="62"/>
      <c r="C212" s="62"/>
      <c r="D212" s="62"/>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 r="A213" s="59"/>
      <c r="B213" s="62"/>
      <c r="C213" s="62"/>
      <c r="D213" s="62"/>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 r="A214" s="59"/>
      <c r="B214" s="62"/>
      <c r="C214" s="62"/>
      <c r="D214" s="62"/>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 r="A215" s="59"/>
      <c r="B215" s="62"/>
      <c r="C215" s="62"/>
      <c r="D215" s="62"/>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 r="A216" s="59"/>
      <c r="B216" s="62"/>
      <c r="C216" s="62"/>
      <c r="D216" s="62"/>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 r="A217" s="59"/>
      <c r="B217" s="62"/>
      <c r="C217" s="62"/>
      <c r="D217" s="62"/>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 r="A218" s="59"/>
      <c r="B218" s="62"/>
      <c r="C218" s="62"/>
      <c r="D218" s="62"/>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 r="A219" s="59"/>
      <c r="B219" s="62"/>
      <c r="C219" s="62"/>
      <c r="D219" s="62"/>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 r="A220" s="59"/>
      <c r="B220" s="62"/>
      <c r="C220" s="62"/>
      <c r="D220" s="62"/>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 r="A221" s="59"/>
      <c r="B221" s="62"/>
      <c r="C221" s="62"/>
      <c r="D221" s="62"/>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 r="A222" s="59"/>
      <c r="B222" s="62"/>
      <c r="C222" s="62"/>
      <c r="D222" s="62"/>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 r="A223" s="59"/>
      <c r="B223" s="62"/>
      <c r="C223" s="62"/>
      <c r="D223" s="62"/>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 r="A224" s="59"/>
      <c r="B224" s="62"/>
      <c r="C224" s="62"/>
      <c r="D224" s="62"/>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 r="A225" s="59"/>
      <c r="B225" s="62"/>
      <c r="C225" s="62"/>
      <c r="D225" s="62"/>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 r="A226" s="59"/>
      <c r="B226" s="62"/>
      <c r="C226" s="62"/>
      <c r="D226" s="62"/>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 r="A227" s="59"/>
      <c r="B227" s="62"/>
      <c r="C227" s="62"/>
      <c r="D227" s="62"/>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 r="A228" s="59"/>
      <c r="B228" s="62"/>
      <c r="C228" s="62"/>
      <c r="D228" s="62"/>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 r="A229" s="59"/>
      <c r="B229" s="62"/>
      <c r="C229" s="62"/>
      <c r="D229" s="62"/>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 r="A230" s="59"/>
      <c r="B230" s="62"/>
      <c r="C230" s="62"/>
      <c r="D230" s="62"/>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 r="A231" s="59"/>
      <c r="B231" s="62"/>
      <c r="C231" s="62"/>
      <c r="D231" s="62"/>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 r="A232" s="59"/>
      <c r="B232" s="62"/>
      <c r="C232" s="62"/>
      <c r="D232" s="62"/>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 r="A233" s="59"/>
      <c r="B233" s="62"/>
      <c r="C233" s="62"/>
      <c r="D233" s="62"/>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 r="A234" s="59"/>
      <c r="B234" s="62"/>
      <c r="C234" s="62"/>
      <c r="D234" s="62"/>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 r="A235" s="59"/>
      <c r="B235" s="62"/>
      <c r="C235" s="62"/>
      <c r="D235" s="62"/>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 r="A236" s="59"/>
      <c r="B236" s="62"/>
      <c r="C236" s="62"/>
      <c r="D236" s="62"/>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 r="A237" s="59"/>
      <c r="B237" s="62"/>
      <c r="C237" s="62"/>
      <c r="D237" s="62"/>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 r="A238" s="59"/>
      <c r="B238" s="62"/>
      <c r="C238" s="62"/>
      <c r="D238" s="62"/>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 r="A239" s="59"/>
      <c r="B239" s="62"/>
      <c r="C239" s="62"/>
      <c r="D239" s="62"/>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 r="A240" s="59"/>
      <c r="B240" s="62"/>
      <c r="C240" s="62"/>
      <c r="D240" s="62"/>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 r="A241" s="59"/>
      <c r="B241" s="62"/>
      <c r="C241" s="62"/>
      <c r="D241" s="62"/>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 r="A242" s="59"/>
      <c r="B242" s="62"/>
      <c r="C242" s="62"/>
      <c r="D242" s="62"/>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 r="A243" s="59"/>
      <c r="B243" s="62"/>
      <c r="C243" s="62"/>
      <c r="D243" s="62"/>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 r="A244" s="59"/>
      <c r="B244" s="62"/>
      <c r="C244" s="62"/>
      <c r="D244" s="62"/>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 r="A245" s="59"/>
      <c r="B245" s="62"/>
      <c r="C245" s="62"/>
      <c r="D245" s="62"/>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 r="A246" s="59"/>
      <c r="B246" s="62"/>
      <c r="C246" s="62"/>
      <c r="D246" s="62"/>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 r="A247" s="59"/>
      <c r="B247" s="62"/>
      <c r="C247" s="62"/>
      <c r="D247" s="62"/>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 r="A248" s="59"/>
      <c r="B248" s="62"/>
      <c r="C248" s="62"/>
      <c r="D248" s="62"/>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 r="A249" s="59"/>
      <c r="B249" s="62"/>
      <c r="C249" s="62"/>
      <c r="D249" s="62"/>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 r="A250" s="59"/>
      <c r="B250" s="62"/>
      <c r="C250" s="62"/>
      <c r="D250" s="62"/>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 r="A251" s="59"/>
      <c r="B251" s="62"/>
      <c r="C251" s="62"/>
      <c r="D251" s="62"/>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 r="A252" s="59"/>
      <c r="B252" s="62"/>
      <c r="C252" s="62"/>
      <c r="D252" s="62"/>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 r="A253" s="59"/>
      <c r="B253" s="62"/>
      <c r="C253" s="62"/>
      <c r="D253" s="62"/>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 r="A254" s="59"/>
      <c r="B254" s="62"/>
      <c r="C254" s="62"/>
      <c r="D254" s="62"/>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 r="A255" s="59"/>
      <c r="B255" s="62"/>
      <c r="C255" s="62"/>
      <c r="D255" s="62"/>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 r="A256" s="59"/>
      <c r="B256" s="62"/>
      <c r="C256" s="62"/>
      <c r="D256" s="62"/>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 r="A257" s="59"/>
      <c r="B257" s="62"/>
      <c r="C257" s="62"/>
      <c r="D257" s="62"/>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 r="A258" s="59"/>
      <c r="B258" s="62"/>
      <c r="C258" s="62"/>
      <c r="D258" s="62"/>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 r="A259" s="59"/>
      <c r="B259" s="62"/>
      <c r="C259" s="62"/>
      <c r="D259" s="62"/>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 r="A260" s="59"/>
      <c r="B260" s="62"/>
      <c r="C260" s="62"/>
      <c r="D260" s="62"/>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 r="A261" s="59"/>
      <c r="B261" s="62"/>
      <c r="C261" s="62"/>
      <c r="D261" s="62"/>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 r="A262" s="59"/>
      <c r="B262" s="62"/>
      <c r="C262" s="62"/>
      <c r="D262" s="62"/>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 r="A263" s="59"/>
      <c r="B263" s="62"/>
      <c r="C263" s="62"/>
      <c r="D263" s="62"/>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 r="A264" s="59"/>
      <c r="B264" s="62"/>
      <c r="C264" s="62"/>
      <c r="D264" s="62"/>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 r="A265" s="59"/>
      <c r="B265" s="62"/>
      <c r="C265" s="62"/>
      <c r="D265" s="62"/>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 r="A266" s="59"/>
      <c r="B266" s="62"/>
      <c r="C266" s="62"/>
      <c r="D266" s="62"/>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 r="A267" s="59"/>
      <c r="B267" s="62"/>
      <c r="C267" s="62"/>
      <c r="D267" s="62"/>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 r="A268" s="59"/>
      <c r="B268" s="62"/>
      <c r="C268" s="62"/>
      <c r="D268" s="62"/>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 r="A269" s="59"/>
      <c r="B269" s="62"/>
      <c r="C269" s="62"/>
      <c r="D269" s="62"/>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 r="A270" s="59"/>
      <c r="B270" s="62"/>
      <c r="C270" s="62"/>
      <c r="D270" s="62"/>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 r="A271" s="59"/>
      <c r="B271" s="62"/>
      <c r="C271" s="62"/>
      <c r="D271" s="62"/>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 r="A272" s="59"/>
      <c r="B272" s="62"/>
      <c r="C272" s="62"/>
      <c r="D272" s="62"/>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 r="A273" s="59"/>
      <c r="B273" s="62"/>
      <c r="C273" s="62"/>
      <c r="D273" s="62"/>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 r="A274" s="59"/>
      <c r="B274" s="62"/>
      <c r="C274" s="62"/>
      <c r="D274" s="62"/>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 r="A275" s="59"/>
      <c r="B275" s="62"/>
      <c r="C275" s="62"/>
      <c r="D275" s="62"/>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 r="A276" s="59"/>
      <c r="B276" s="62"/>
      <c r="C276" s="62"/>
      <c r="D276" s="62"/>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 r="A277" s="59"/>
      <c r="B277" s="62"/>
      <c r="C277" s="62"/>
      <c r="D277" s="62"/>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 r="A278" s="59"/>
      <c r="B278" s="62"/>
      <c r="C278" s="62"/>
      <c r="D278" s="62"/>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 r="A279" s="59"/>
      <c r="B279" s="62"/>
      <c r="C279" s="62"/>
      <c r="D279" s="62"/>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 r="A280" s="59"/>
      <c r="B280" s="62"/>
      <c r="C280" s="62"/>
      <c r="D280" s="62"/>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 r="A281" s="59"/>
      <c r="B281" s="62"/>
      <c r="C281" s="62"/>
      <c r="D281" s="62"/>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 r="A282" s="59"/>
      <c r="B282" s="62"/>
      <c r="C282" s="62"/>
      <c r="D282" s="62"/>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 r="A283" s="59"/>
      <c r="B283" s="62"/>
      <c r="C283" s="62"/>
      <c r="D283" s="62"/>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 r="A284" s="59"/>
      <c r="B284" s="62"/>
      <c r="C284" s="62"/>
      <c r="D284" s="62"/>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 r="A285" s="59"/>
      <c r="B285" s="62"/>
      <c r="C285" s="62"/>
      <c r="D285" s="62"/>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 r="A286" s="59"/>
      <c r="B286" s="62"/>
      <c r="C286" s="62"/>
      <c r="D286" s="62"/>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 r="A287" s="59"/>
      <c r="B287" s="62"/>
      <c r="C287" s="62"/>
      <c r="D287" s="62"/>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 r="A288" s="59"/>
      <c r="B288" s="62"/>
      <c r="C288" s="62"/>
      <c r="D288" s="62"/>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 r="A289" s="59"/>
      <c r="B289" s="62"/>
      <c r="C289" s="62"/>
      <c r="D289" s="62"/>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 r="A290" s="59"/>
      <c r="B290" s="62"/>
      <c r="C290" s="62"/>
      <c r="D290" s="62"/>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 r="A291" s="59"/>
      <c r="B291" s="62"/>
      <c r="C291" s="62"/>
      <c r="D291" s="62"/>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 r="A292" s="59"/>
      <c r="B292" s="62"/>
      <c r="C292" s="62"/>
      <c r="D292" s="62"/>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 r="A293" s="59"/>
      <c r="B293" s="62"/>
      <c r="C293" s="62"/>
      <c r="D293" s="62"/>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 r="A294" s="59"/>
      <c r="B294" s="62"/>
      <c r="C294" s="62"/>
      <c r="D294" s="62"/>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 r="A295" s="59"/>
      <c r="B295" s="62"/>
      <c r="C295" s="62"/>
      <c r="D295" s="62"/>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 r="A296" s="59"/>
      <c r="B296" s="62"/>
      <c r="C296" s="62"/>
      <c r="D296" s="62"/>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 r="A297" s="59"/>
      <c r="B297" s="62"/>
      <c r="C297" s="62"/>
      <c r="D297" s="62"/>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 r="A298" s="59"/>
      <c r="B298" s="62"/>
      <c r="C298" s="62"/>
      <c r="D298" s="62"/>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 r="A299" s="59"/>
      <c r="B299" s="62"/>
      <c r="C299" s="62"/>
      <c r="D299" s="62"/>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 r="A300" s="59"/>
      <c r="B300" s="62"/>
      <c r="C300" s="62"/>
      <c r="D300" s="62"/>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 r="A301" s="59"/>
      <c r="B301" s="62"/>
      <c r="C301" s="62"/>
      <c r="D301" s="62"/>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 r="A302" s="59"/>
      <c r="B302" s="62"/>
      <c r="C302" s="62"/>
      <c r="D302" s="62"/>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 r="A303" s="59"/>
      <c r="B303" s="62"/>
      <c r="C303" s="62"/>
      <c r="D303" s="62"/>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 r="A304" s="59"/>
      <c r="B304" s="62"/>
      <c r="C304" s="62"/>
      <c r="D304" s="62"/>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 r="A305" s="59"/>
      <c r="B305" s="62"/>
      <c r="C305" s="62"/>
      <c r="D305" s="62"/>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 r="A306" s="59"/>
      <c r="B306" s="62"/>
      <c r="C306" s="62"/>
      <c r="D306" s="62"/>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 r="A307" s="59"/>
      <c r="B307" s="62"/>
      <c r="C307" s="62"/>
      <c r="D307" s="62"/>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 r="A308" s="59"/>
      <c r="B308" s="62"/>
      <c r="C308" s="62"/>
      <c r="D308" s="62"/>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 r="A309" s="59"/>
      <c r="B309" s="62"/>
      <c r="C309" s="62"/>
      <c r="D309" s="62"/>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 r="A310" s="59"/>
      <c r="B310" s="62"/>
      <c r="C310" s="62"/>
      <c r="D310" s="62"/>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 r="A311" s="59"/>
      <c r="B311" s="62"/>
      <c r="C311" s="62"/>
      <c r="D311" s="62"/>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 r="A312" s="59"/>
      <c r="B312" s="62"/>
      <c r="C312" s="62"/>
      <c r="D312" s="62"/>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 r="A313" s="59"/>
      <c r="B313" s="62"/>
      <c r="C313" s="62"/>
      <c r="D313" s="62"/>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 r="A314" s="59"/>
      <c r="B314" s="62"/>
      <c r="C314" s="62"/>
      <c r="D314" s="62"/>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 r="A315" s="59"/>
      <c r="B315" s="62"/>
      <c r="C315" s="62"/>
      <c r="D315" s="62"/>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 r="A316" s="59"/>
      <c r="B316" s="62"/>
      <c r="C316" s="62"/>
      <c r="D316" s="62"/>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 r="A317" s="59"/>
      <c r="B317" s="62"/>
      <c r="C317" s="62"/>
      <c r="D317" s="62"/>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 r="A318" s="59"/>
      <c r="B318" s="62"/>
      <c r="C318" s="62"/>
      <c r="D318" s="62"/>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 r="A319" s="59"/>
      <c r="B319" s="62"/>
      <c r="C319" s="62"/>
      <c r="D319" s="62"/>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 r="A320" s="59"/>
      <c r="B320" s="62"/>
      <c r="C320" s="62"/>
      <c r="D320" s="62"/>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 r="A321" s="59"/>
      <c r="B321" s="62"/>
      <c r="C321" s="62"/>
      <c r="D321" s="62"/>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 r="A322" s="59"/>
      <c r="B322" s="62"/>
      <c r="C322" s="62"/>
      <c r="D322" s="62"/>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 r="A323" s="59"/>
      <c r="B323" s="62"/>
      <c r="C323" s="62"/>
      <c r="D323" s="62"/>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 r="A324" s="59"/>
      <c r="B324" s="62"/>
      <c r="C324" s="62"/>
      <c r="D324" s="62"/>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 r="A325" s="59"/>
      <c r="B325" s="62"/>
      <c r="C325" s="62"/>
      <c r="D325" s="62"/>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 r="A326" s="59"/>
      <c r="B326" s="62"/>
      <c r="C326" s="62"/>
      <c r="D326" s="62"/>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 r="A327" s="59"/>
      <c r="B327" s="62"/>
      <c r="C327" s="62"/>
      <c r="D327" s="62"/>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 r="A328" s="59"/>
      <c r="B328" s="62"/>
      <c r="C328" s="62"/>
      <c r="D328" s="62"/>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 r="A329" s="59"/>
      <c r="B329" s="62"/>
      <c r="C329" s="62"/>
      <c r="D329" s="62"/>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 r="A330" s="59"/>
      <c r="B330" s="62"/>
      <c r="C330" s="62"/>
      <c r="D330" s="62"/>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 r="A331" s="59"/>
      <c r="B331" s="62"/>
      <c r="C331" s="62"/>
      <c r="D331" s="62"/>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 r="A332" s="59"/>
      <c r="B332" s="62"/>
      <c r="C332" s="62"/>
      <c r="D332" s="62"/>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 r="A333" s="59"/>
      <c r="B333" s="62"/>
      <c r="C333" s="62"/>
      <c r="D333" s="62"/>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 r="A334" s="59"/>
      <c r="B334" s="62"/>
      <c r="C334" s="62"/>
      <c r="D334" s="62"/>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 r="A335" s="59"/>
      <c r="B335" s="62"/>
      <c r="C335" s="62"/>
      <c r="D335" s="62"/>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 r="A336" s="59"/>
      <c r="B336" s="62"/>
      <c r="C336" s="62"/>
      <c r="D336" s="62"/>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 r="A337" s="59"/>
      <c r="B337" s="62"/>
      <c r="C337" s="62"/>
      <c r="D337" s="62"/>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 r="A338" s="59"/>
      <c r="B338" s="62"/>
      <c r="C338" s="62"/>
      <c r="D338" s="62"/>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 r="A339" s="59"/>
      <c r="B339" s="62"/>
      <c r="C339" s="62"/>
      <c r="D339" s="62"/>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 r="A340" s="59"/>
      <c r="B340" s="62"/>
      <c r="C340" s="62"/>
      <c r="D340" s="62"/>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 r="A341" s="59"/>
      <c r="B341" s="62"/>
      <c r="C341" s="62"/>
      <c r="D341" s="62"/>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 r="A342" s="59"/>
      <c r="B342" s="62"/>
      <c r="C342" s="62"/>
      <c r="D342" s="62"/>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 r="A343" s="59"/>
      <c r="B343" s="62"/>
      <c r="C343" s="62"/>
      <c r="D343" s="62"/>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 r="A344" s="59"/>
      <c r="B344" s="62"/>
      <c r="C344" s="62"/>
      <c r="D344" s="62"/>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 r="A345" s="59"/>
      <c r="B345" s="62"/>
      <c r="C345" s="62"/>
      <c r="D345" s="62"/>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 r="A346" s="59"/>
      <c r="B346" s="62"/>
      <c r="C346" s="62"/>
      <c r="D346" s="62"/>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 r="A347" s="59"/>
      <c r="B347" s="62"/>
      <c r="C347" s="62"/>
      <c r="D347" s="62"/>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 r="A348" s="59"/>
      <c r="B348" s="62"/>
      <c r="C348" s="62"/>
      <c r="D348" s="62"/>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 r="A349" s="59"/>
      <c r="B349" s="62"/>
      <c r="C349" s="62"/>
      <c r="D349" s="62"/>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 r="A350" s="59"/>
      <c r="B350" s="62"/>
      <c r="C350" s="62"/>
      <c r="D350" s="62"/>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 r="A351" s="59"/>
      <c r="B351" s="62"/>
      <c r="C351" s="62"/>
      <c r="D351" s="62"/>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 r="A352" s="59"/>
      <c r="B352" s="62"/>
      <c r="C352" s="62"/>
      <c r="D352" s="62"/>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 r="A353" s="59"/>
      <c r="B353" s="62"/>
      <c r="C353" s="62"/>
      <c r="D353" s="62"/>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 r="A354" s="59"/>
      <c r="B354" s="62"/>
      <c r="C354" s="62"/>
      <c r="D354" s="62"/>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 r="A355" s="59"/>
      <c r="B355" s="62"/>
      <c r="C355" s="62"/>
      <c r="D355" s="62"/>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 r="A356" s="59"/>
      <c r="B356" s="62"/>
      <c r="C356" s="62"/>
      <c r="D356" s="62"/>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 r="A357" s="59"/>
      <c r="B357" s="62"/>
      <c r="C357" s="62"/>
      <c r="D357" s="62"/>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 r="A358" s="59"/>
      <c r="B358" s="62"/>
      <c r="C358" s="62"/>
      <c r="D358" s="62"/>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 r="A359" s="59"/>
      <c r="B359" s="62"/>
      <c r="C359" s="62"/>
      <c r="D359" s="62"/>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 r="A360" s="59"/>
      <c r="B360" s="62"/>
      <c r="C360" s="62"/>
      <c r="D360" s="62"/>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 r="A361" s="59"/>
      <c r="B361" s="62"/>
      <c r="C361" s="62"/>
      <c r="D361" s="62"/>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 r="A362" s="59"/>
      <c r="B362" s="62"/>
      <c r="C362" s="62"/>
      <c r="D362" s="62"/>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 r="A363" s="59"/>
      <c r="B363" s="62"/>
      <c r="C363" s="62"/>
      <c r="D363" s="62"/>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 r="A364" s="59"/>
      <c r="B364" s="62"/>
      <c r="C364" s="62"/>
      <c r="D364" s="62"/>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 r="A365" s="59"/>
      <c r="B365" s="62"/>
      <c r="C365" s="62"/>
      <c r="D365" s="62"/>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 r="A366" s="59"/>
      <c r="B366" s="62"/>
      <c r="C366" s="62"/>
      <c r="D366" s="62"/>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 r="A367" s="59"/>
      <c r="B367" s="62"/>
      <c r="C367" s="62"/>
      <c r="D367" s="62"/>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 r="A368" s="59"/>
      <c r="B368" s="62"/>
      <c r="C368" s="62"/>
      <c r="D368" s="62"/>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 r="A369" s="59"/>
      <c r="B369" s="62"/>
      <c r="C369" s="62"/>
      <c r="D369" s="62"/>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 r="A370" s="59"/>
      <c r="B370" s="62"/>
      <c r="C370" s="62"/>
      <c r="D370" s="62"/>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 r="A371" s="59"/>
      <c r="B371" s="62"/>
      <c r="C371" s="62"/>
      <c r="D371" s="62"/>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 r="A372" s="59"/>
      <c r="B372" s="62"/>
      <c r="C372" s="62"/>
      <c r="D372" s="62"/>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 r="A373" s="59"/>
      <c r="B373" s="62"/>
      <c r="C373" s="62"/>
      <c r="D373" s="62"/>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 r="A374" s="59"/>
      <c r="B374" s="62"/>
      <c r="C374" s="62"/>
      <c r="D374" s="62"/>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 r="A375" s="59"/>
      <c r="B375" s="62"/>
      <c r="C375" s="62"/>
      <c r="D375" s="62"/>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 r="A376" s="59"/>
      <c r="B376" s="62"/>
      <c r="C376" s="62"/>
      <c r="D376" s="62"/>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 r="A377" s="59"/>
      <c r="B377" s="62"/>
      <c r="C377" s="62"/>
      <c r="D377" s="62"/>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 r="A378" s="59"/>
      <c r="B378" s="62"/>
      <c r="C378" s="62"/>
      <c r="D378" s="62"/>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 r="A379" s="59"/>
      <c r="B379" s="62"/>
      <c r="C379" s="62"/>
      <c r="D379" s="62"/>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 r="A380" s="59"/>
      <c r="B380" s="62"/>
      <c r="C380" s="62"/>
      <c r="D380" s="62"/>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 r="A381" s="59"/>
      <c r="B381" s="62"/>
      <c r="C381" s="62"/>
      <c r="D381" s="62"/>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 r="A382" s="59"/>
      <c r="B382" s="62"/>
      <c r="C382" s="62"/>
      <c r="D382" s="62"/>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 r="A383" s="59"/>
      <c r="B383" s="62"/>
      <c r="C383" s="62"/>
      <c r="D383" s="62"/>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 r="A384" s="59"/>
      <c r="B384" s="62"/>
      <c r="C384" s="62"/>
      <c r="D384" s="62"/>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 r="A385" s="59"/>
      <c r="B385" s="62"/>
      <c r="C385" s="62"/>
      <c r="D385" s="62"/>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 r="A386" s="59"/>
      <c r="B386" s="62"/>
      <c r="C386" s="62"/>
      <c r="D386" s="62"/>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 r="A387" s="59"/>
      <c r="B387" s="62"/>
      <c r="C387" s="62"/>
      <c r="D387" s="62"/>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 r="A388" s="59"/>
      <c r="B388" s="62"/>
      <c r="C388" s="62"/>
      <c r="D388" s="62"/>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 r="A389" s="59"/>
      <c r="B389" s="62"/>
      <c r="C389" s="62"/>
      <c r="D389" s="62"/>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 r="A390" s="59"/>
      <c r="B390" s="62"/>
      <c r="C390" s="62"/>
      <c r="D390" s="62"/>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 r="A391" s="59"/>
      <c r="B391" s="62"/>
      <c r="C391" s="62"/>
      <c r="D391" s="62"/>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 r="A392" s="59"/>
      <c r="B392" s="62"/>
      <c r="C392" s="62"/>
      <c r="D392" s="62"/>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 r="A393" s="59"/>
      <c r="B393" s="62"/>
      <c r="C393" s="62"/>
      <c r="D393" s="62"/>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 r="A394" s="59"/>
      <c r="B394" s="62"/>
      <c r="C394" s="62"/>
      <c r="D394" s="62"/>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 r="A395" s="59"/>
      <c r="B395" s="62"/>
      <c r="C395" s="62"/>
      <c r="D395" s="62"/>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 r="A396" s="59"/>
      <c r="B396" s="62"/>
      <c r="C396" s="62"/>
      <c r="D396" s="62"/>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 r="A397" s="59"/>
      <c r="B397" s="62"/>
      <c r="C397" s="62"/>
      <c r="D397" s="62"/>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 r="A398" s="59"/>
      <c r="B398" s="62"/>
      <c r="C398" s="62"/>
      <c r="D398" s="62"/>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 r="A399" s="59"/>
      <c r="B399" s="62"/>
      <c r="C399" s="62"/>
      <c r="D399" s="62"/>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 r="A400" s="59"/>
      <c r="B400" s="62"/>
      <c r="C400" s="62"/>
      <c r="D400" s="62"/>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 r="A401" s="59"/>
      <c r="B401" s="62"/>
      <c r="C401" s="62"/>
      <c r="D401" s="62"/>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 r="A402" s="59"/>
      <c r="B402" s="62"/>
      <c r="C402" s="62"/>
      <c r="D402" s="62"/>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 r="A403" s="59"/>
      <c r="B403" s="62"/>
      <c r="C403" s="62"/>
      <c r="D403" s="62"/>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 r="A404" s="59"/>
      <c r="B404" s="62"/>
      <c r="C404" s="62"/>
      <c r="D404" s="62"/>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 r="A405" s="59"/>
      <c r="B405" s="62"/>
      <c r="C405" s="62"/>
      <c r="D405" s="62"/>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 r="A406" s="59"/>
      <c r="B406" s="62"/>
      <c r="C406" s="62"/>
      <c r="D406" s="62"/>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 r="A407" s="59"/>
      <c r="B407" s="62"/>
      <c r="C407" s="62"/>
      <c r="D407" s="62"/>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 r="A408" s="59"/>
      <c r="B408" s="62"/>
      <c r="C408" s="62"/>
      <c r="D408" s="62"/>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 r="A409" s="59"/>
      <c r="B409" s="62"/>
      <c r="C409" s="62"/>
      <c r="D409" s="62"/>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 r="A410" s="59"/>
      <c r="B410" s="62"/>
      <c r="C410" s="62"/>
      <c r="D410" s="62"/>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 r="A411" s="59"/>
      <c r="B411" s="62"/>
      <c r="C411" s="62"/>
      <c r="D411" s="62"/>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 r="A412" s="59"/>
      <c r="B412" s="62"/>
      <c r="C412" s="62"/>
      <c r="D412" s="62"/>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 r="A413" s="59"/>
      <c r="B413" s="62"/>
      <c r="C413" s="62"/>
      <c r="D413" s="62"/>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 r="A414" s="59"/>
      <c r="B414" s="62"/>
      <c r="C414" s="62"/>
      <c r="D414" s="62"/>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 r="A415" s="59"/>
      <c r="B415" s="62"/>
      <c r="C415" s="62"/>
      <c r="D415" s="62"/>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 r="A416" s="59"/>
      <c r="B416" s="62"/>
      <c r="C416" s="62"/>
      <c r="D416" s="62"/>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 r="A417" s="59"/>
      <c r="B417" s="62"/>
      <c r="C417" s="62"/>
      <c r="D417" s="62"/>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 r="A418" s="59"/>
      <c r="B418" s="62"/>
      <c r="C418" s="62"/>
      <c r="D418" s="62"/>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 r="A419" s="59"/>
      <c r="B419" s="62"/>
      <c r="C419" s="62"/>
      <c r="D419" s="62"/>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 r="A420" s="59"/>
      <c r="B420" s="62"/>
      <c r="C420" s="62"/>
      <c r="D420" s="62"/>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 r="A421" s="59"/>
      <c r="B421" s="62"/>
      <c r="C421" s="62"/>
      <c r="D421" s="62"/>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 r="A422" s="59"/>
      <c r="B422" s="62"/>
      <c r="C422" s="62"/>
      <c r="D422" s="62"/>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 r="A423" s="59"/>
      <c r="B423" s="62"/>
      <c r="C423" s="62"/>
      <c r="D423" s="62"/>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 r="A424" s="59"/>
      <c r="B424" s="62"/>
      <c r="C424" s="62"/>
      <c r="D424" s="62"/>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 r="A425" s="59"/>
      <c r="B425" s="62"/>
      <c r="C425" s="62"/>
      <c r="D425" s="62"/>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 r="A426" s="59"/>
      <c r="B426" s="62"/>
      <c r="C426" s="62"/>
      <c r="D426" s="62"/>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 r="A427" s="59"/>
      <c r="B427" s="62"/>
      <c r="C427" s="62"/>
      <c r="D427" s="62"/>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 r="A428" s="59"/>
      <c r="B428" s="62"/>
      <c r="C428" s="62"/>
      <c r="D428" s="62"/>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 r="A429" s="59"/>
      <c r="B429" s="62"/>
      <c r="C429" s="62"/>
      <c r="D429" s="62"/>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 r="A430" s="59"/>
      <c r="B430" s="62"/>
      <c r="C430" s="62"/>
      <c r="D430" s="62"/>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 r="A431" s="59"/>
      <c r="B431" s="62"/>
      <c r="C431" s="62"/>
      <c r="D431" s="62"/>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 r="A432" s="59"/>
      <c r="B432" s="62"/>
      <c r="C432" s="62"/>
      <c r="D432" s="62"/>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 r="A433" s="59"/>
      <c r="B433" s="62"/>
      <c r="C433" s="62"/>
      <c r="D433" s="62"/>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 r="A434" s="59"/>
      <c r="B434" s="62"/>
      <c r="C434" s="62"/>
      <c r="D434" s="62"/>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 r="A435" s="59"/>
      <c r="B435" s="62"/>
      <c r="C435" s="62"/>
      <c r="D435" s="62"/>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 r="A436" s="59"/>
      <c r="B436" s="62"/>
      <c r="C436" s="62"/>
      <c r="D436" s="62"/>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 r="A437" s="59"/>
      <c r="B437" s="62"/>
      <c r="C437" s="62"/>
      <c r="D437" s="62"/>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 r="A438" s="59"/>
      <c r="B438" s="62"/>
      <c r="C438" s="62"/>
      <c r="D438" s="62"/>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 r="A439" s="59"/>
      <c r="B439" s="62"/>
      <c r="C439" s="62"/>
      <c r="D439" s="62"/>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 r="A440" s="59"/>
      <c r="B440" s="62"/>
      <c r="C440" s="62"/>
      <c r="D440" s="62"/>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 r="A441" s="59"/>
      <c r="B441" s="62"/>
      <c r="C441" s="62"/>
      <c r="D441" s="62"/>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 r="A442" s="59"/>
      <c r="B442" s="62"/>
      <c r="C442" s="62"/>
      <c r="D442" s="62"/>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 r="A443" s="59"/>
      <c r="B443" s="62"/>
      <c r="C443" s="62"/>
      <c r="D443" s="62"/>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 r="A444" s="59"/>
      <c r="B444" s="62"/>
      <c r="C444" s="62"/>
      <c r="D444" s="62"/>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 r="A445" s="59"/>
      <c r="B445" s="62"/>
      <c r="C445" s="62"/>
      <c r="D445" s="62"/>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 r="A446" s="59"/>
      <c r="B446" s="62"/>
      <c r="C446" s="62"/>
      <c r="D446" s="62"/>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 r="A447" s="59"/>
      <c r="B447" s="62"/>
      <c r="C447" s="62"/>
      <c r="D447" s="62"/>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 r="A448" s="59"/>
      <c r="B448" s="62"/>
      <c r="C448" s="62"/>
      <c r="D448" s="62"/>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 r="A449" s="59"/>
      <c r="B449" s="62"/>
      <c r="C449" s="62"/>
      <c r="D449" s="62"/>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 r="A450" s="59"/>
      <c r="B450" s="62"/>
      <c r="C450" s="62"/>
      <c r="D450" s="62"/>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 r="A451" s="59"/>
      <c r="B451" s="62"/>
      <c r="C451" s="62"/>
      <c r="D451" s="62"/>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 r="A452" s="59"/>
      <c r="B452" s="62"/>
      <c r="C452" s="62"/>
      <c r="D452" s="62"/>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 r="A453" s="59"/>
      <c r="B453" s="62"/>
      <c r="C453" s="62"/>
      <c r="D453" s="62"/>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 r="A454" s="59"/>
      <c r="B454" s="62"/>
      <c r="C454" s="62"/>
      <c r="D454" s="62"/>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 r="A455" s="59"/>
      <c r="B455" s="62"/>
      <c r="C455" s="62"/>
      <c r="D455" s="62"/>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 r="A456" s="59"/>
      <c r="B456" s="62"/>
      <c r="C456" s="62"/>
      <c r="D456" s="62"/>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 r="A457" s="59"/>
      <c r="B457" s="62"/>
      <c r="C457" s="62"/>
      <c r="D457" s="62"/>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 r="A458" s="59"/>
      <c r="B458" s="62"/>
      <c r="C458" s="62"/>
      <c r="D458" s="62"/>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 r="A459" s="59"/>
      <c r="B459" s="62"/>
      <c r="C459" s="62"/>
      <c r="D459" s="62"/>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 r="A460" s="59"/>
      <c r="B460" s="62"/>
      <c r="C460" s="62"/>
      <c r="D460" s="62"/>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 r="A461" s="59"/>
      <c r="B461" s="62"/>
      <c r="C461" s="62"/>
      <c r="D461" s="62"/>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 r="A462" s="59"/>
      <c r="B462" s="62"/>
      <c r="C462" s="62"/>
      <c r="D462" s="62"/>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 r="A463" s="59"/>
      <c r="B463" s="62"/>
      <c r="C463" s="62"/>
      <c r="D463" s="62"/>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 r="A464" s="59"/>
      <c r="B464" s="62"/>
      <c r="C464" s="62"/>
      <c r="D464" s="62"/>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 r="A465" s="59"/>
      <c r="B465" s="62"/>
      <c r="C465" s="62"/>
      <c r="D465" s="62"/>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 r="A466" s="59"/>
      <c r="B466" s="62"/>
      <c r="C466" s="62"/>
      <c r="D466" s="62"/>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 r="A467" s="59"/>
      <c r="B467" s="62"/>
      <c r="C467" s="62"/>
      <c r="D467" s="62"/>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 r="A468" s="59"/>
      <c r="B468" s="62"/>
      <c r="C468" s="62"/>
      <c r="D468" s="62"/>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 r="A469" s="59"/>
      <c r="B469" s="62"/>
      <c r="C469" s="62"/>
      <c r="D469" s="62"/>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 r="A470" s="59"/>
      <c r="B470" s="62"/>
      <c r="C470" s="62"/>
      <c r="D470" s="62"/>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 r="A471" s="59"/>
      <c r="B471" s="62"/>
      <c r="C471" s="62"/>
      <c r="D471" s="62"/>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 r="A472" s="59"/>
      <c r="B472" s="62"/>
      <c r="C472" s="62"/>
      <c r="D472" s="62"/>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 r="A473" s="59"/>
      <c r="B473" s="62"/>
      <c r="C473" s="62"/>
      <c r="D473" s="62"/>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 r="A474" s="59"/>
      <c r="B474" s="62"/>
      <c r="C474" s="62"/>
      <c r="D474" s="62"/>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 r="A475" s="59"/>
      <c r="B475" s="62"/>
      <c r="C475" s="62"/>
      <c r="D475" s="62"/>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 r="A476" s="59"/>
      <c r="B476" s="62"/>
      <c r="C476" s="62"/>
      <c r="D476" s="62"/>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 r="A477" s="59"/>
      <c r="B477" s="62"/>
      <c r="C477" s="62"/>
      <c r="D477" s="62"/>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 r="A478" s="59"/>
      <c r="B478" s="62"/>
      <c r="C478" s="62"/>
      <c r="D478" s="62"/>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 r="A479" s="59"/>
      <c r="B479" s="62"/>
      <c r="C479" s="62"/>
      <c r="D479" s="62"/>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 r="A480" s="59"/>
      <c r="B480" s="62"/>
      <c r="C480" s="62"/>
      <c r="D480" s="62"/>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 r="A481" s="59"/>
      <c r="B481" s="62"/>
      <c r="C481" s="62"/>
      <c r="D481" s="62"/>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 r="A482" s="59"/>
      <c r="B482" s="62"/>
      <c r="C482" s="62"/>
      <c r="D482" s="62"/>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 r="A483" s="59"/>
      <c r="B483" s="62"/>
      <c r="C483" s="62"/>
      <c r="D483" s="62"/>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 r="A484" s="59"/>
      <c r="B484" s="62"/>
      <c r="C484" s="62"/>
      <c r="D484" s="62"/>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 r="A485" s="59"/>
      <c r="B485" s="62"/>
      <c r="C485" s="62"/>
      <c r="D485" s="62"/>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 r="A486" s="59"/>
      <c r="B486" s="62"/>
      <c r="C486" s="62"/>
      <c r="D486" s="62"/>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 r="A487" s="59"/>
      <c r="B487" s="62"/>
      <c r="C487" s="62"/>
      <c r="D487" s="62"/>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 r="A488" s="59"/>
      <c r="B488" s="62"/>
      <c r="C488" s="62"/>
      <c r="D488" s="62"/>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 r="A489" s="59"/>
      <c r="B489" s="62"/>
      <c r="C489" s="62"/>
      <c r="D489" s="62"/>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 r="A490" s="59"/>
      <c r="B490" s="62"/>
      <c r="C490" s="62"/>
      <c r="D490" s="62"/>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 r="A491" s="59"/>
      <c r="B491" s="62"/>
      <c r="C491" s="62"/>
      <c r="D491" s="62"/>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 r="A492" s="59"/>
      <c r="B492" s="62"/>
      <c r="C492" s="62"/>
      <c r="D492" s="62"/>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 r="A493" s="59"/>
      <c r="B493" s="62"/>
      <c r="C493" s="62"/>
      <c r="D493" s="62"/>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 r="A494" s="59"/>
      <c r="B494" s="62"/>
      <c r="C494" s="62"/>
      <c r="D494" s="62"/>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 r="A495" s="59"/>
      <c r="B495" s="62"/>
      <c r="C495" s="62"/>
      <c r="D495" s="62"/>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 r="A496" s="59"/>
      <c r="B496" s="62"/>
      <c r="C496" s="62"/>
      <c r="D496" s="62"/>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 r="A497" s="59"/>
      <c r="B497" s="62"/>
      <c r="C497" s="62"/>
      <c r="D497" s="62"/>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 r="A498" s="59"/>
      <c r="B498" s="62"/>
      <c r="C498" s="62"/>
      <c r="D498" s="62"/>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 r="A499" s="59"/>
      <c r="B499" s="62"/>
      <c r="C499" s="62"/>
      <c r="D499" s="62"/>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 r="A500" s="59"/>
      <c r="B500" s="62"/>
      <c r="C500" s="62"/>
      <c r="D500" s="62"/>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 r="A501" s="59"/>
      <c r="B501" s="62"/>
      <c r="C501" s="62"/>
      <c r="D501" s="62"/>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 r="A502" s="59"/>
      <c r="B502" s="62"/>
      <c r="C502" s="62"/>
      <c r="D502" s="62"/>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 r="A503" s="59"/>
      <c r="B503" s="62"/>
      <c r="C503" s="62"/>
      <c r="D503" s="62"/>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 r="A504" s="59"/>
      <c r="B504" s="62"/>
      <c r="C504" s="62"/>
      <c r="D504" s="62"/>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 r="A505" s="59"/>
      <c r="B505" s="62"/>
      <c r="C505" s="62"/>
      <c r="D505" s="62"/>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 r="A506" s="59"/>
      <c r="B506" s="62"/>
      <c r="C506" s="62"/>
      <c r="D506" s="62"/>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 r="A507" s="59"/>
      <c r="B507" s="62"/>
      <c r="C507" s="62"/>
      <c r="D507" s="62"/>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 r="A508" s="59"/>
      <c r="B508" s="62"/>
      <c r="C508" s="62"/>
      <c r="D508" s="62"/>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 r="A509" s="59"/>
      <c r="B509" s="62"/>
      <c r="C509" s="62"/>
      <c r="D509" s="62"/>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 r="A510" s="59"/>
      <c r="B510" s="62"/>
      <c r="C510" s="62"/>
      <c r="D510" s="62"/>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 r="A511" s="59"/>
      <c r="B511" s="62"/>
      <c r="C511" s="62"/>
      <c r="D511" s="62"/>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 r="A512" s="59"/>
      <c r="B512" s="62"/>
      <c r="C512" s="62"/>
      <c r="D512" s="62"/>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 r="A513" s="59"/>
      <c r="B513" s="62"/>
      <c r="C513" s="62"/>
      <c r="D513" s="62"/>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 r="A514" s="59"/>
      <c r="B514" s="62"/>
      <c r="C514" s="62"/>
      <c r="D514" s="62"/>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 r="A515" s="59"/>
      <c r="B515" s="62"/>
      <c r="C515" s="62"/>
      <c r="D515" s="62"/>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 r="A516" s="59"/>
      <c r="B516" s="62"/>
      <c r="C516" s="62"/>
      <c r="D516" s="62"/>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 r="A517" s="59"/>
      <c r="B517" s="62"/>
      <c r="C517" s="62"/>
      <c r="D517" s="62"/>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 r="A518" s="59"/>
      <c r="B518" s="62"/>
      <c r="C518" s="62"/>
      <c r="D518" s="62"/>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 r="A519" s="59"/>
      <c r="B519" s="62"/>
      <c r="C519" s="62"/>
      <c r="D519" s="62"/>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 r="A520" s="59"/>
      <c r="B520" s="62"/>
      <c r="C520" s="62"/>
      <c r="D520" s="62"/>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 r="A521" s="59"/>
      <c r="B521" s="62"/>
      <c r="C521" s="62"/>
      <c r="D521" s="62"/>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 r="A522" s="59"/>
      <c r="B522" s="62"/>
      <c r="C522" s="62"/>
      <c r="D522" s="62"/>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 r="A523" s="59"/>
      <c r="B523" s="62"/>
      <c r="C523" s="62"/>
      <c r="D523" s="62"/>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 r="A524" s="59"/>
      <c r="B524" s="62"/>
      <c r="C524" s="62"/>
      <c r="D524" s="62"/>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 r="A525" s="59"/>
      <c r="B525" s="62"/>
      <c r="C525" s="62"/>
      <c r="D525" s="62"/>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 r="A526" s="59"/>
      <c r="B526" s="62"/>
      <c r="C526" s="62"/>
      <c r="D526" s="62"/>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 r="A527" s="59"/>
      <c r="B527" s="62"/>
      <c r="C527" s="62"/>
      <c r="D527" s="62"/>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 r="A528" s="59"/>
      <c r="B528" s="62"/>
      <c r="C528" s="62"/>
      <c r="D528" s="62"/>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 r="A529" s="59"/>
      <c r="B529" s="62"/>
      <c r="C529" s="62"/>
      <c r="D529" s="62"/>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 r="A530" s="59"/>
      <c r="B530" s="62"/>
      <c r="C530" s="62"/>
      <c r="D530" s="62"/>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 r="A531" s="59"/>
      <c r="B531" s="62"/>
      <c r="C531" s="62"/>
      <c r="D531" s="62"/>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 r="A532" s="59"/>
      <c r="B532" s="62"/>
      <c r="C532" s="62"/>
      <c r="D532" s="62"/>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 r="A533" s="59"/>
      <c r="B533" s="62"/>
      <c r="C533" s="62"/>
      <c r="D533" s="62"/>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 r="A534" s="59"/>
      <c r="B534" s="62"/>
      <c r="C534" s="62"/>
      <c r="D534" s="62"/>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 r="A535" s="59"/>
      <c r="B535" s="62"/>
      <c r="C535" s="62"/>
      <c r="D535" s="62"/>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 r="A536" s="59"/>
      <c r="B536" s="62"/>
      <c r="C536" s="62"/>
      <c r="D536" s="62"/>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 r="A537" s="59"/>
      <c r="B537" s="62"/>
      <c r="C537" s="62"/>
      <c r="D537" s="62"/>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 r="A538" s="59"/>
      <c r="B538" s="62"/>
      <c r="C538" s="62"/>
      <c r="D538" s="62"/>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 r="A539" s="59"/>
      <c r="B539" s="62"/>
      <c r="C539" s="62"/>
      <c r="D539" s="62"/>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 r="A540" s="59"/>
      <c r="B540" s="62"/>
      <c r="C540" s="62"/>
      <c r="D540" s="62"/>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 r="A541" s="59"/>
      <c r="B541" s="62"/>
      <c r="C541" s="62"/>
      <c r="D541" s="62"/>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 r="A542" s="59"/>
      <c r="B542" s="62"/>
      <c r="C542" s="62"/>
      <c r="D542" s="62"/>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 r="A543" s="59"/>
      <c r="B543" s="62"/>
      <c r="C543" s="62"/>
      <c r="D543" s="62"/>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 r="A544" s="59"/>
      <c r="B544" s="62"/>
      <c r="C544" s="62"/>
      <c r="D544" s="62"/>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 r="A545" s="59"/>
      <c r="B545" s="62"/>
      <c r="C545" s="62"/>
      <c r="D545" s="62"/>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 r="A546" s="59"/>
      <c r="B546" s="62"/>
      <c r="C546" s="62"/>
      <c r="D546" s="62"/>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 r="A547" s="59"/>
      <c r="B547" s="62"/>
      <c r="C547" s="62"/>
      <c r="D547" s="62"/>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 r="A548" s="59"/>
      <c r="B548" s="62"/>
      <c r="C548" s="62"/>
      <c r="D548" s="62"/>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 r="A549" s="59"/>
      <c r="B549" s="62"/>
      <c r="C549" s="62"/>
      <c r="D549" s="62"/>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 r="A550" s="59"/>
      <c r="B550" s="62"/>
      <c r="C550" s="62"/>
      <c r="D550" s="62"/>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 r="A551" s="59"/>
      <c r="B551" s="62"/>
      <c r="C551" s="62"/>
      <c r="D551" s="62"/>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 r="A552" s="59"/>
      <c r="B552" s="62"/>
      <c r="C552" s="62"/>
      <c r="D552" s="62"/>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 r="A553" s="59"/>
      <c r="B553" s="62"/>
      <c r="C553" s="62"/>
      <c r="D553" s="62"/>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 r="A554" s="59"/>
      <c r="B554" s="62"/>
      <c r="C554" s="62"/>
      <c r="D554" s="62"/>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 r="A555" s="59"/>
      <c r="B555" s="62"/>
      <c r="C555" s="62"/>
      <c r="D555" s="62"/>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 r="A556" s="59"/>
      <c r="B556" s="62"/>
      <c r="C556" s="62"/>
      <c r="D556" s="62"/>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 r="A557" s="59"/>
      <c r="B557" s="62"/>
      <c r="C557" s="62"/>
      <c r="D557" s="62"/>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 r="A558" s="59"/>
      <c r="B558" s="62"/>
      <c r="C558" s="62"/>
      <c r="D558" s="62"/>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 r="A559" s="59"/>
      <c r="B559" s="62"/>
      <c r="C559" s="62"/>
      <c r="D559" s="62"/>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 r="A560" s="59"/>
      <c r="B560" s="62"/>
      <c r="C560" s="62"/>
      <c r="D560" s="62"/>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 r="A561" s="59"/>
      <c r="B561" s="62"/>
      <c r="C561" s="62"/>
      <c r="D561" s="62"/>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 r="A562" s="59"/>
      <c r="B562" s="62"/>
      <c r="C562" s="62"/>
      <c r="D562" s="62"/>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 r="A563" s="59"/>
      <c r="B563" s="62"/>
      <c r="C563" s="62"/>
      <c r="D563" s="62"/>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 r="A564" s="59"/>
      <c r="B564" s="62"/>
      <c r="C564" s="62"/>
      <c r="D564" s="62"/>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 r="A565" s="59"/>
      <c r="B565" s="62"/>
      <c r="C565" s="62"/>
      <c r="D565" s="62"/>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 r="A566" s="59"/>
      <c r="B566" s="62"/>
      <c r="C566" s="62"/>
      <c r="D566" s="62"/>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 r="A567" s="59"/>
      <c r="B567" s="62"/>
      <c r="C567" s="62"/>
      <c r="D567" s="62"/>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 r="A568" s="59"/>
      <c r="B568" s="62"/>
      <c r="C568" s="62"/>
      <c r="D568" s="62"/>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 r="A569" s="59"/>
      <c r="B569" s="62"/>
      <c r="C569" s="62"/>
      <c r="D569" s="62"/>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 r="A570" s="59"/>
      <c r="B570" s="62"/>
      <c r="C570" s="62"/>
      <c r="D570" s="62"/>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 r="A571" s="59"/>
      <c r="B571" s="62"/>
      <c r="C571" s="62"/>
      <c r="D571" s="62"/>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 r="A572" s="59"/>
      <c r="B572" s="62"/>
      <c r="C572" s="62"/>
      <c r="D572" s="62"/>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 r="A573" s="59"/>
      <c r="B573" s="62"/>
      <c r="C573" s="62"/>
      <c r="D573" s="62"/>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 r="A574" s="59"/>
      <c r="B574" s="62"/>
      <c r="C574" s="62"/>
      <c r="D574" s="62"/>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 r="A575" s="59"/>
      <c r="B575" s="62"/>
      <c r="C575" s="62"/>
      <c r="D575" s="62"/>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 r="A576" s="59"/>
      <c r="B576" s="62"/>
      <c r="C576" s="62"/>
      <c r="D576" s="62"/>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 r="A577" s="59"/>
      <c r="B577" s="62"/>
      <c r="C577" s="62"/>
      <c r="D577" s="62"/>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 r="A578" s="59"/>
      <c r="B578" s="62"/>
      <c r="C578" s="62"/>
      <c r="D578" s="62"/>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 r="A579" s="59"/>
      <c r="B579" s="62"/>
      <c r="C579" s="62"/>
      <c r="D579" s="62"/>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 r="A580" s="59"/>
      <c r="B580" s="62"/>
      <c r="C580" s="62"/>
      <c r="D580" s="62"/>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 r="A581" s="59"/>
      <c r="B581" s="62"/>
      <c r="C581" s="62"/>
      <c r="D581" s="62"/>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 r="A582" s="59"/>
      <c r="B582" s="62"/>
      <c r="C582" s="62"/>
      <c r="D582" s="62"/>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 r="A583" s="59"/>
      <c r="B583" s="62"/>
      <c r="C583" s="62"/>
      <c r="D583" s="62"/>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 r="A584" s="59"/>
      <c r="B584" s="62"/>
      <c r="C584" s="62"/>
      <c r="D584" s="62"/>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 r="A585" s="59"/>
      <c r="B585" s="62"/>
      <c r="C585" s="62"/>
      <c r="D585" s="62"/>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 r="A586" s="59"/>
      <c r="B586" s="62"/>
      <c r="C586" s="62"/>
      <c r="D586" s="62"/>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 r="A587" s="59"/>
      <c r="B587" s="62"/>
      <c r="C587" s="62"/>
      <c r="D587" s="62"/>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 r="A588" s="59"/>
      <c r="B588" s="62"/>
      <c r="C588" s="62"/>
      <c r="D588" s="62"/>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 r="A589" s="59"/>
      <c r="B589" s="62"/>
      <c r="C589" s="62"/>
      <c r="D589" s="62"/>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 r="A590" s="59"/>
      <c r="B590" s="62"/>
      <c r="C590" s="62"/>
      <c r="D590" s="62"/>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 r="A591" s="59"/>
      <c r="B591" s="62"/>
      <c r="C591" s="62"/>
      <c r="D591" s="62"/>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 r="A592" s="59"/>
      <c r="B592" s="62"/>
      <c r="C592" s="62"/>
      <c r="D592" s="62"/>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 r="A593" s="59"/>
      <c r="B593" s="62"/>
      <c r="C593" s="62"/>
      <c r="D593" s="62"/>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 r="A594" s="59"/>
      <c r="B594" s="62"/>
      <c r="C594" s="62"/>
      <c r="D594" s="62"/>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 r="A595" s="59"/>
      <c r="B595" s="62"/>
      <c r="C595" s="62"/>
      <c r="D595" s="62"/>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 r="A596" s="59"/>
      <c r="B596" s="62"/>
      <c r="C596" s="62"/>
      <c r="D596" s="62"/>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 r="A597" s="59"/>
      <c r="B597" s="62"/>
      <c r="C597" s="62"/>
      <c r="D597" s="62"/>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 r="A598" s="59"/>
      <c r="B598" s="62"/>
      <c r="C598" s="62"/>
      <c r="D598" s="62"/>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 r="A599" s="59"/>
      <c r="B599" s="62"/>
      <c r="C599" s="62"/>
      <c r="D599" s="62"/>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 r="A600" s="59"/>
      <c r="B600" s="62"/>
      <c r="C600" s="62"/>
      <c r="D600" s="62"/>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 r="A601" s="59"/>
      <c r="B601" s="62"/>
      <c r="C601" s="62"/>
      <c r="D601" s="62"/>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 r="A602" s="59"/>
      <c r="B602" s="62"/>
      <c r="C602" s="62"/>
      <c r="D602" s="62"/>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 r="A603" s="59"/>
      <c r="B603" s="62"/>
      <c r="C603" s="62"/>
      <c r="D603" s="62"/>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 r="A604" s="59"/>
      <c r="B604" s="62"/>
      <c r="C604" s="62"/>
      <c r="D604" s="62"/>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 r="A605" s="59"/>
      <c r="B605" s="62"/>
      <c r="C605" s="62"/>
      <c r="D605" s="62"/>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 r="A606" s="59"/>
      <c r="B606" s="62"/>
      <c r="C606" s="62"/>
      <c r="D606" s="62"/>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 r="A607" s="59"/>
      <c r="B607" s="62"/>
      <c r="C607" s="62"/>
      <c r="D607" s="62"/>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 r="A608" s="59"/>
      <c r="B608" s="62"/>
      <c r="C608" s="62"/>
      <c r="D608" s="62"/>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 r="A609" s="59"/>
      <c r="B609" s="62"/>
      <c r="C609" s="62"/>
      <c r="D609" s="62"/>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 r="A610" s="59"/>
      <c r="B610" s="62"/>
      <c r="C610" s="62"/>
      <c r="D610" s="62"/>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 r="A611" s="59"/>
      <c r="B611" s="62"/>
      <c r="C611" s="62"/>
      <c r="D611" s="62"/>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 r="A612" s="59"/>
      <c r="B612" s="62"/>
      <c r="C612" s="62"/>
      <c r="D612" s="62"/>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 r="A613" s="59"/>
      <c r="B613" s="62"/>
      <c r="C613" s="62"/>
      <c r="D613" s="62"/>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 r="A614" s="59"/>
      <c r="B614" s="62"/>
      <c r="C614" s="62"/>
      <c r="D614" s="62"/>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 r="A615" s="59"/>
      <c r="B615" s="62"/>
      <c r="C615" s="62"/>
      <c r="D615" s="62"/>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 r="A616" s="59"/>
      <c r="B616" s="62"/>
      <c r="C616" s="62"/>
      <c r="D616" s="62"/>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 r="A617" s="59"/>
      <c r="B617" s="62"/>
      <c r="C617" s="62"/>
      <c r="D617" s="62"/>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 r="A618" s="59"/>
      <c r="B618" s="62"/>
      <c r="C618" s="62"/>
      <c r="D618" s="62"/>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 r="A619" s="59"/>
      <c r="B619" s="62"/>
      <c r="C619" s="62"/>
      <c r="D619" s="62"/>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 r="A620" s="59"/>
      <c r="B620" s="62"/>
      <c r="C620" s="62"/>
      <c r="D620" s="62"/>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 r="A621" s="59"/>
      <c r="B621" s="62"/>
      <c r="C621" s="62"/>
      <c r="D621" s="62"/>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 r="A622" s="59"/>
      <c r="B622" s="62"/>
      <c r="C622" s="62"/>
      <c r="D622" s="62"/>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 r="A623" s="59"/>
      <c r="B623" s="62"/>
      <c r="C623" s="62"/>
      <c r="D623" s="62"/>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 r="A624" s="59"/>
      <c r="B624" s="62"/>
      <c r="C624" s="62"/>
      <c r="D624" s="62"/>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 r="A625" s="59"/>
      <c r="B625" s="62"/>
      <c r="C625" s="62"/>
      <c r="D625" s="62"/>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 r="A626" s="59"/>
      <c r="B626" s="62"/>
      <c r="C626" s="62"/>
      <c r="D626" s="62"/>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 r="A627" s="59"/>
      <c r="B627" s="62"/>
      <c r="C627" s="62"/>
      <c r="D627" s="62"/>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 r="A628" s="59"/>
      <c r="B628" s="62"/>
      <c r="C628" s="62"/>
      <c r="D628" s="62"/>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 r="A629" s="59"/>
      <c r="B629" s="62"/>
      <c r="C629" s="62"/>
      <c r="D629" s="62"/>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 r="A630" s="59"/>
      <c r="B630" s="62"/>
      <c r="C630" s="62"/>
      <c r="D630" s="62"/>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 r="A631" s="59"/>
      <c r="B631" s="62"/>
      <c r="C631" s="62"/>
      <c r="D631" s="62"/>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 r="A632" s="59"/>
      <c r="B632" s="62"/>
      <c r="C632" s="62"/>
      <c r="D632" s="62"/>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 r="A633" s="59"/>
      <c r="B633" s="62"/>
      <c r="C633" s="62"/>
      <c r="D633" s="62"/>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 r="A634" s="59"/>
      <c r="B634" s="62"/>
      <c r="C634" s="62"/>
      <c r="D634" s="62"/>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 r="A635" s="59"/>
      <c r="B635" s="62"/>
      <c r="C635" s="62"/>
      <c r="D635" s="62"/>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 r="A636" s="59"/>
      <c r="B636" s="62"/>
      <c r="C636" s="62"/>
      <c r="D636" s="62"/>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 r="A637" s="59"/>
      <c r="B637" s="62"/>
      <c r="C637" s="62"/>
      <c r="D637" s="62"/>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 r="A638" s="59"/>
      <c r="B638" s="62"/>
      <c r="C638" s="62"/>
      <c r="D638" s="62"/>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 r="A639" s="59"/>
      <c r="B639" s="62"/>
      <c r="C639" s="62"/>
      <c r="D639" s="62"/>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 r="A640" s="59"/>
      <c r="B640" s="62"/>
      <c r="C640" s="62"/>
      <c r="D640" s="62"/>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 r="A641" s="59"/>
      <c r="B641" s="62"/>
      <c r="C641" s="62"/>
      <c r="D641" s="62"/>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 r="A642" s="59"/>
      <c r="B642" s="62"/>
      <c r="C642" s="62"/>
      <c r="D642" s="62"/>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 r="A643" s="59"/>
      <c r="B643" s="62"/>
      <c r="C643" s="62"/>
      <c r="D643" s="62"/>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 r="A644" s="59"/>
      <c r="B644" s="62"/>
      <c r="C644" s="62"/>
      <c r="D644" s="62"/>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 r="A645" s="59"/>
      <c r="B645" s="62"/>
      <c r="C645" s="62"/>
      <c r="D645" s="62"/>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 r="A646" s="59"/>
      <c r="B646" s="62"/>
      <c r="C646" s="62"/>
      <c r="D646" s="62"/>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 r="A647" s="59"/>
      <c r="B647" s="62"/>
      <c r="C647" s="62"/>
      <c r="D647" s="62"/>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 r="A648" s="59"/>
      <c r="B648" s="62"/>
      <c r="C648" s="62"/>
      <c r="D648" s="62"/>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 r="A649" s="59"/>
      <c r="B649" s="62"/>
      <c r="C649" s="62"/>
      <c r="D649" s="62"/>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 r="A650" s="59"/>
      <c r="B650" s="62"/>
      <c r="C650" s="62"/>
      <c r="D650" s="62"/>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 r="A651" s="59"/>
      <c r="B651" s="62"/>
      <c r="C651" s="62"/>
      <c r="D651" s="62"/>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 r="A652" s="59"/>
      <c r="B652" s="62"/>
      <c r="C652" s="62"/>
      <c r="D652" s="62"/>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 r="A653" s="59"/>
      <c r="B653" s="62"/>
      <c r="C653" s="62"/>
      <c r="D653" s="62"/>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 r="A654" s="59"/>
      <c r="B654" s="62"/>
      <c r="C654" s="62"/>
      <c r="D654" s="62"/>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 r="A655" s="59"/>
      <c r="B655" s="62"/>
      <c r="C655" s="62"/>
      <c r="D655" s="62"/>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 r="A656" s="59"/>
      <c r="B656" s="62"/>
      <c r="C656" s="62"/>
      <c r="D656" s="62"/>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 r="A657" s="59"/>
      <c r="B657" s="62"/>
      <c r="C657" s="62"/>
      <c r="D657" s="62"/>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 r="A658" s="59"/>
      <c r="B658" s="62"/>
      <c r="C658" s="62"/>
      <c r="D658" s="62"/>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 r="A659" s="59"/>
      <c r="B659" s="62"/>
      <c r="C659" s="62"/>
      <c r="D659" s="62"/>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 r="A660" s="59"/>
      <c r="B660" s="62"/>
      <c r="C660" s="62"/>
      <c r="D660" s="62"/>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 r="A661" s="59"/>
      <c r="B661" s="62"/>
      <c r="C661" s="62"/>
      <c r="D661" s="62"/>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 r="A662" s="59"/>
      <c r="B662" s="62"/>
      <c r="C662" s="62"/>
      <c r="D662" s="62"/>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 r="A663" s="59"/>
      <c r="B663" s="62"/>
      <c r="C663" s="62"/>
      <c r="D663" s="62"/>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 r="A664" s="59"/>
      <c r="B664" s="62"/>
      <c r="C664" s="62"/>
      <c r="D664" s="62"/>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 r="A665" s="59"/>
      <c r="B665" s="62"/>
      <c r="C665" s="62"/>
      <c r="D665" s="62"/>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 r="A666" s="59"/>
      <c r="B666" s="62"/>
      <c r="C666" s="62"/>
      <c r="D666" s="62"/>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 r="A667" s="59"/>
      <c r="B667" s="62"/>
      <c r="C667" s="62"/>
      <c r="D667" s="62"/>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 r="A668" s="59"/>
      <c r="B668" s="62"/>
      <c r="C668" s="62"/>
      <c r="D668" s="62"/>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 r="A669" s="59"/>
      <c r="B669" s="62"/>
      <c r="C669" s="62"/>
      <c r="D669" s="62"/>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 r="A670" s="59"/>
      <c r="B670" s="62"/>
      <c r="C670" s="62"/>
      <c r="D670" s="62"/>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 r="A671" s="59"/>
      <c r="B671" s="62"/>
      <c r="C671" s="62"/>
      <c r="D671" s="62"/>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 r="A672" s="59"/>
      <c r="B672" s="62"/>
      <c r="C672" s="62"/>
      <c r="D672" s="62"/>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 r="A673" s="59"/>
      <c r="B673" s="62"/>
      <c r="C673" s="62"/>
      <c r="D673" s="62"/>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 r="A674" s="59"/>
      <c r="B674" s="62"/>
      <c r="C674" s="62"/>
      <c r="D674" s="62"/>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 r="A675" s="59"/>
      <c r="B675" s="62"/>
      <c r="C675" s="62"/>
      <c r="D675" s="62"/>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 r="A676" s="59"/>
      <c r="B676" s="62"/>
      <c r="C676" s="62"/>
      <c r="D676" s="62"/>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 r="A677" s="59"/>
      <c r="B677" s="62"/>
      <c r="C677" s="62"/>
      <c r="D677" s="62"/>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 r="A678" s="59"/>
      <c r="B678" s="62"/>
      <c r="C678" s="62"/>
      <c r="D678" s="62"/>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 r="A679" s="59"/>
      <c r="B679" s="62"/>
      <c r="C679" s="62"/>
      <c r="D679" s="62"/>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 r="A680" s="59"/>
      <c r="B680" s="62"/>
      <c r="C680" s="62"/>
      <c r="D680" s="62"/>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 r="A681" s="59"/>
      <c r="B681" s="62"/>
      <c r="C681" s="62"/>
      <c r="D681" s="62"/>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 r="A682" s="59"/>
      <c r="B682" s="62"/>
      <c r="C682" s="62"/>
      <c r="D682" s="62"/>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 r="A683" s="59"/>
      <c r="B683" s="62"/>
      <c r="C683" s="62"/>
      <c r="D683" s="62"/>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 r="A684" s="59"/>
      <c r="B684" s="62"/>
      <c r="C684" s="62"/>
      <c r="D684" s="62"/>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 r="A685" s="59"/>
      <c r="B685" s="62"/>
      <c r="C685" s="62"/>
      <c r="D685" s="62"/>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 r="A686" s="59"/>
      <c r="B686" s="62"/>
      <c r="C686" s="62"/>
      <c r="D686" s="62"/>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 r="A687" s="59"/>
      <c r="B687" s="62"/>
      <c r="C687" s="62"/>
      <c r="D687" s="62"/>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 r="A688" s="59"/>
      <c r="B688" s="62"/>
      <c r="C688" s="62"/>
      <c r="D688" s="62"/>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 r="A689" s="59"/>
      <c r="B689" s="62"/>
      <c r="C689" s="62"/>
      <c r="D689" s="62"/>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 r="A690" s="59"/>
      <c r="B690" s="62"/>
      <c r="C690" s="62"/>
      <c r="D690" s="62"/>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 r="A691" s="59"/>
      <c r="B691" s="62"/>
      <c r="C691" s="62"/>
      <c r="D691" s="62"/>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 r="A692" s="59"/>
      <c r="B692" s="62"/>
      <c r="C692" s="62"/>
      <c r="D692" s="62"/>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 r="A693" s="59"/>
      <c r="B693" s="62"/>
      <c r="C693" s="62"/>
      <c r="D693" s="62"/>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 r="A694" s="59"/>
      <c r="B694" s="62"/>
      <c r="C694" s="62"/>
      <c r="D694" s="62"/>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 r="A695" s="59"/>
      <c r="B695" s="62"/>
      <c r="C695" s="62"/>
      <c r="D695" s="62"/>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 r="A696" s="59"/>
      <c r="B696" s="62"/>
      <c r="C696" s="62"/>
      <c r="D696" s="62"/>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 r="A697" s="59"/>
      <c r="B697" s="62"/>
      <c r="C697" s="62"/>
      <c r="D697" s="62"/>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 r="A698" s="59"/>
      <c r="B698" s="62"/>
      <c r="C698" s="62"/>
      <c r="D698" s="62"/>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 r="A699" s="59"/>
      <c r="B699" s="62"/>
      <c r="C699" s="62"/>
      <c r="D699" s="62"/>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 r="A700" s="59"/>
      <c r="B700" s="62"/>
      <c r="C700" s="62"/>
      <c r="D700" s="62"/>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 r="A701" s="59"/>
      <c r="B701" s="62"/>
      <c r="C701" s="62"/>
      <c r="D701" s="62"/>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 r="A702" s="59"/>
      <c r="B702" s="62"/>
      <c r="C702" s="62"/>
      <c r="D702" s="62"/>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 r="A703" s="59"/>
      <c r="B703" s="62"/>
      <c r="C703" s="62"/>
      <c r="D703" s="62"/>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 r="A704" s="59"/>
      <c r="B704" s="62"/>
      <c r="C704" s="62"/>
      <c r="D704" s="62"/>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 r="A705" s="59"/>
      <c r="B705" s="62"/>
      <c r="C705" s="62"/>
      <c r="D705" s="62"/>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 r="A706" s="59"/>
      <c r="B706" s="62"/>
      <c r="C706" s="62"/>
      <c r="D706" s="62"/>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 r="A707" s="59"/>
      <c r="B707" s="62"/>
      <c r="C707" s="62"/>
      <c r="D707" s="62"/>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 r="A708" s="59"/>
      <c r="B708" s="62"/>
      <c r="C708" s="62"/>
      <c r="D708" s="62"/>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 r="A709" s="59"/>
      <c r="B709" s="62"/>
      <c r="C709" s="62"/>
      <c r="D709" s="62"/>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 r="A710" s="59"/>
      <c r="B710" s="62"/>
      <c r="C710" s="62"/>
      <c r="D710" s="62"/>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 r="A711" s="59"/>
      <c r="B711" s="62"/>
      <c r="C711" s="62"/>
      <c r="D711" s="62"/>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 r="A712" s="59"/>
      <c r="B712" s="62"/>
      <c r="C712" s="62"/>
      <c r="D712" s="62"/>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 r="A713" s="59"/>
      <c r="B713" s="62"/>
      <c r="C713" s="62"/>
      <c r="D713" s="62"/>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 r="A714" s="59"/>
      <c r="B714" s="62"/>
      <c r="C714" s="62"/>
      <c r="D714" s="62"/>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 r="A715" s="59"/>
      <c r="B715" s="62"/>
      <c r="C715" s="62"/>
      <c r="D715" s="62"/>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 r="A716" s="59"/>
      <c r="B716" s="62"/>
      <c r="C716" s="62"/>
      <c r="D716" s="62"/>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 r="A717" s="59"/>
      <c r="B717" s="62"/>
      <c r="C717" s="62"/>
      <c r="D717" s="62"/>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 r="A718" s="59"/>
      <c r="B718" s="62"/>
      <c r="C718" s="62"/>
      <c r="D718" s="62"/>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 r="A719" s="59"/>
      <c r="B719" s="62"/>
      <c r="C719" s="62"/>
      <c r="D719" s="62"/>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 r="A720" s="59"/>
      <c r="B720" s="62"/>
      <c r="C720" s="62"/>
      <c r="D720" s="62"/>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 r="A721" s="59"/>
      <c r="B721" s="62"/>
      <c r="C721" s="62"/>
      <c r="D721" s="62"/>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 r="A722" s="59"/>
      <c r="B722" s="62"/>
      <c r="C722" s="62"/>
      <c r="D722" s="62"/>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 r="A723" s="59"/>
      <c r="B723" s="62"/>
      <c r="C723" s="62"/>
      <c r="D723" s="62"/>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 r="A724" s="59"/>
      <c r="B724" s="62"/>
      <c r="C724" s="62"/>
      <c r="D724" s="62"/>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 r="A725" s="59"/>
      <c r="B725" s="62"/>
      <c r="C725" s="62"/>
      <c r="D725" s="62"/>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 r="A726" s="59"/>
      <c r="B726" s="62"/>
      <c r="C726" s="62"/>
      <c r="D726" s="62"/>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 r="A727" s="59"/>
      <c r="B727" s="62"/>
      <c r="C727" s="62"/>
      <c r="D727" s="62"/>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 r="A728" s="59"/>
      <c r="B728" s="62"/>
      <c r="C728" s="62"/>
      <c r="D728" s="62"/>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 r="A729" s="59"/>
      <c r="B729" s="62"/>
      <c r="C729" s="62"/>
      <c r="D729" s="62"/>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 r="A730" s="59"/>
      <c r="B730" s="62"/>
      <c r="C730" s="62"/>
      <c r="D730" s="62"/>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 r="A731" s="59"/>
      <c r="B731" s="62"/>
      <c r="C731" s="62"/>
      <c r="D731" s="62"/>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 r="A732" s="59"/>
      <c r="B732" s="62"/>
      <c r="C732" s="62"/>
      <c r="D732" s="62"/>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 r="A733" s="59"/>
      <c r="B733" s="62"/>
      <c r="C733" s="62"/>
      <c r="D733" s="62"/>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 r="A734" s="59"/>
      <c r="B734" s="62"/>
      <c r="C734" s="62"/>
      <c r="D734" s="62"/>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 r="A735" s="59"/>
      <c r="B735" s="62"/>
      <c r="C735" s="62"/>
      <c r="D735" s="62"/>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 r="A736" s="59"/>
      <c r="B736" s="62"/>
      <c r="C736" s="62"/>
      <c r="D736" s="62"/>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 r="A737" s="59"/>
      <c r="B737" s="62"/>
      <c r="C737" s="62"/>
      <c r="D737" s="62"/>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 r="A738" s="59"/>
      <c r="B738" s="62"/>
      <c r="C738" s="62"/>
      <c r="D738" s="62"/>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 r="A739" s="59"/>
      <c r="B739" s="62"/>
      <c r="C739" s="62"/>
      <c r="D739" s="62"/>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 r="A740" s="59"/>
      <c r="B740" s="62"/>
      <c r="C740" s="62"/>
      <c r="D740" s="62"/>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 r="A741" s="59"/>
      <c r="B741" s="62"/>
      <c r="C741" s="62"/>
      <c r="D741" s="62"/>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 r="A742" s="59"/>
      <c r="B742" s="62"/>
      <c r="C742" s="62"/>
      <c r="D742" s="62"/>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 r="A743" s="59"/>
      <c r="B743" s="62"/>
      <c r="C743" s="62"/>
      <c r="D743" s="62"/>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 r="A744" s="59"/>
      <c r="B744" s="62"/>
      <c r="C744" s="62"/>
      <c r="D744" s="62"/>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 r="A745" s="59"/>
      <c r="B745" s="62"/>
      <c r="C745" s="62"/>
      <c r="D745" s="62"/>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 r="A746" s="59"/>
      <c r="B746" s="62"/>
      <c r="C746" s="62"/>
      <c r="D746" s="62"/>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 r="A747" s="59"/>
      <c r="B747" s="62"/>
      <c r="C747" s="62"/>
      <c r="D747" s="62"/>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 r="A748" s="59"/>
      <c r="B748" s="62"/>
      <c r="C748" s="62"/>
      <c r="D748" s="62"/>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 r="A749" s="59"/>
      <c r="B749" s="62"/>
      <c r="C749" s="62"/>
      <c r="D749" s="62"/>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 r="A750" s="59"/>
      <c r="B750" s="62"/>
      <c r="C750" s="62"/>
      <c r="D750" s="62"/>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 r="A751" s="59"/>
      <c r="B751" s="62"/>
      <c r="C751" s="62"/>
      <c r="D751" s="62"/>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 r="A752" s="59"/>
      <c r="B752" s="62"/>
      <c r="C752" s="62"/>
      <c r="D752" s="62"/>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 r="A753" s="59"/>
      <c r="B753" s="62"/>
      <c r="C753" s="62"/>
      <c r="D753" s="62"/>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 r="A754" s="59"/>
      <c r="B754" s="62"/>
      <c r="C754" s="62"/>
      <c r="D754" s="62"/>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 r="A755" s="59"/>
      <c r="B755" s="62"/>
      <c r="C755" s="62"/>
      <c r="D755" s="62"/>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 r="A756" s="59"/>
      <c r="B756" s="62"/>
      <c r="C756" s="62"/>
      <c r="D756" s="62"/>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 r="A757" s="59"/>
      <c r="B757" s="62"/>
      <c r="C757" s="62"/>
      <c r="D757" s="62"/>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 r="A758" s="59"/>
      <c r="B758" s="62"/>
      <c r="C758" s="62"/>
      <c r="D758" s="62"/>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 r="A759" s="59"/>
      <c r="B759" s="62"/>
      <c r="C759" s="62"/>
      <c r="D759" s="62"/>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 r="A760" s="59"/>
      <c r="B760" s="62"/>
      <c r="C760" s="62"/>
      <c r="D760" s="62"/>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 r="A761" s="59"/>
      <c r="B761" s="62"/>
      <c r="C761" s="62"/>
      <c r="D761" s="62"/>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 r="A762" s="59"/>
      <c r="B762" s="62"/>
      <c r="C762" s="62"/>
      <c r="D762" s="62"/>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 r="A763" s="59"/>
      <c r="B763" s="62"/>
      <c r="C763" s="62"/>
      <c r="D763" s="62"/>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 r="A764" s="59"/>
      <c r="B764" s="62"/>
      <c r="C764" s="62"/>
      <c r="D764" s="62"/>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 r="A765" s="59"/>
      <c r="B765" s="62"/>
      <c r="C765" s="62"/>
      <c r="D765" s="62"/>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 r="A766" s="59"/>
      <c r="B766" s="62"/>
      <c r="C766" s="62"/>
      <c r="D766" s="62"/>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 r="A767" s="59"/>
      <c r="B767" s="62"/>
      <c r="C767" s="62"/>
      <c r="D767" s="62"/>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 r="A768" s="59"/>
      <c r="B768" s="62"/>
      <c r="C768" s="62"/>
      <c r="D768" s="62"/>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 r="A769" s="59"/>
      <c r="B769" s="62"/>
      <c r="C769" s="62"/>
      <c r="D769" s="62"/>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 r="A770" s="59"/>
      <c r="B770" s="62"/>
      <c r="C770" s="62"/>
      <c r="D770" s="62"/>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 r="A771" s="59"/>
      <c r="B771" s="62"/>
      <c r="C771" s="62"/>
      <c r="D771" s="62"/>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 r="A772" s="59"/>
      <c r="B772" s="62"/>
      <c r="C772" s="62"/>
      <c r="D772" s="62"/>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 r="A773" s="59"/>
      <c r="B773" s="62"/>
      <c r="C773" s="62"/>
      <c r="D773" s="62"/>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 r="A774" s="59"/>
      <c r="B774" s="62"/>
      <c r="C774" s="62"/>
      <c r="D774" s="62"/>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 r="A775" s="59"/>
      <c r="B775" s="62"/>
      <c r="C775" s="62"/>
      <c r="D775" s="62"/>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 r="A776" s="59"/>
      <c r="B776" s="62"/>
      <c r="C776" s="62"/>
      <c r="D776" s="62"/>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 r="A777" s="59"/>
      <c r="B777" s="62"/>
      <c r="C777" s="62"/>
      <c r="D777" s="62"/>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 r="A778" s="59"/>
      <c r="B778" s="62"/>
      <c r="C778" s="62"/>
      <c r="D778" s="62"/>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 r="A779" s="59"/>
      <c r="B779" s="62"/>
      <c r="C779" s="62"/>
      <c r="D779" s="62"/>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 r="A780" s="59"/>
      <c r="B780" s="62"/>
      <c r="C780" s="62"/>
      <c r="D780" s="62"/>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 r="A781" s="59"/>
      <c r="B781" s="62"/>
      <c r="C781" s="62"/>
      <c r="D781" s="62"/>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 r="A782" s="59"/>
      <c r="B782" s="62"/>
      <c r="C782" s="62"/>
      <c r="D782" s="62"/>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 r="A783" s="59"/>
      <c r="B783" s="62"/>
      <c r="C783" s="62"/>
      <c r="D783" s="62"/>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 r="A784" s="59"/>
      <c r="B784" s="62"/>
      <c r="C784" s="62"/>
      <c r="D784" s="62"/>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 r="A785" s="59"/>
      <c r="B785" s="62"/>
      <c r="C785" s="62"/>
      <c r="D785" s="62"/>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 r="A786" s="59"/>
      <c r="B786" s="62"/>
      <c r="C786" s="62"/>
      <c r="D786" s="62"/>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 r="A787" s="59"/>
      <c r="B787" s="62"/>
      <c r="C787" s="62"/>
      <c r="D787" s="62"/>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 r="A788" s="59"/>
      <c r="B788" s="62"/>
      <c r="C788" s="62"/>
      <c r="D788" s="62"/>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 r="A789" s="59"/>
      <c r="B789" s="62"/>
      <c r="C789" s="62"/>
      <c r="D789" s="62"/>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 r="A790" s="59"/>
      <c r="B790" s="62"/>
      <c r="C790" s="62"/>
      <c r="D790" s="62"/>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 r="A791" s="59"/>
      <c r="B791" s="62"/>
      <c r="C791" s="62"/>
      <c r="D791" s="62"/>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 r="A792" s="59"/>
      <c r="B792" s="62"/>
      <c r="C792" s="62"/>
      <c r="D792" s="62"/>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 r="A793" s="59"/>
      <c r="B793" s="62"/>
      <c r="C793" s="62"/>
      <c r="D793" s="62"/>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 r="A794" s="59"/>
      <c r="B794" s="62"/>
      <c r="C794" s="62"/>
      <c r="D794" s="62"/>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 r="A795" s="59"/>
      <c r="B795" s="62"/>
      <c r="C795" s="62"/>
      <c r="D795" s="62"/>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 r="A796" s="59"/>
      <c r="B796" s="62"/>
      <c r="C796" s="62"/>
      <c r="D796" s="62"/>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 r="A797" s="59"/>
      <c r="B797" s="62"/>
      <c r="C797" s="62"/>
      <c r="D797" s="62"/>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 r="A798" s="59"/>
      <c r="B798" s="62"/>
      <c r="C798" s="62"/>
      <c r="D798" s="62"/>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 r="A799" s="59"/>
      <c r="B799" s="62"/>
      <c r="C799" s="62"/>
      <c r="D799" s="62"/>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 r="A800" s="59"/>
      <c r="B800" s="62"/>
      <c r="C800" s="62"/>
      <c r="D800" s="62"/>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 r="A801" s="59"/>
      <c r="B801" s="62"/>
      <c r="C801" s="62"/>
      <c r="D801" s="62"/>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 r="A802" s="59"/>
      <c r="B802" s="62"/>
      <c r="C802" s="62"/>
      <c r="D802" s="62"/>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 r="A803" s="59"/>
      <c r="B803" s="62"/>
      <c r="C803" s="62"/>
      <c r="D803" s="62"/>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 r="A804" s="59"/>
      <c r="B804" s="62"/>
      <c r="C804" s="62"/>
      <c r="D804" s="62"/>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 r="A805" s="59"/>
      <c r="B805" s="62"/>
      <c r="C805" s="62"/>
      <c r="D805" s="62"/>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 r="A806" s="59"/>
      <c r="B806" s="62"/>
      <c r="C806" s="62"/>
      <c r="D806" s="62"/>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 r="A807" s="59"/>
      <c r="B807" s="62"/>
      <c r="C807" s="62"/>
      <c r="D807" s="62"/>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 r="A808" s="59"/>
      <c r="B808" s="62"/>
      <c r="C808" s="62"/>
      <c r="D808" s="62"/>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 r="A809" s="59"/>
      <c r="B809" s="62"/>
      <c r="C809" s="62"/>
      <c r="D809" s="62"/>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 r="A810" s="59"/>
      <c r="B810" s="62"/>
      <c r="C810" s="62"/>
      <c r="D810" s="62"/>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 r="A811" s="59"/>
      <c r="B811" s="62"/>
      <c r="C811" s="62"/>
      <c r="D811" s="62"/>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 r="A812" s="59"/>
      <c r="B812" s="62"/>
      <c r="C812" s="62"/>
      <c r="D812" s="62"/>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 r="A813" s="59"/>
      <c r="B813" s="62"/>
      <c r="C813" s="62"/>
      <c r="D813" s="62"/>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 r="A814" s="59"/>
      <c r="B814" s="62"/>
      <c r="C814" s="62"/>
      <c r="D814" s="62"/>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 r="A815" s="59"/>
      <c r="B815" s="62"/>
      <c r="C815" s="62"/>
      <c r="D815" s="62"/>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 r="A816" s="59"/>
      <c r="B816" s="62"/>
      <c r="C816" s="62"/>
      <c r="D816" s="62"/>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 r="A817" s="59"/>
      <c r="B817" s="62"/>
      <c r="C817" s="62"/>
      <c r="D817" s="62"/>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 r="A818" s="59"/>
      <c r="B818" s="62"/>
      <c r="C818" s="62"/>
      <c r="D818" s="62"/>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 r="A819" s="59"/>
      <c r="B819" s="62"/>
      <c r="C819" s="62"/>
      <c r="D819" s="62"/>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 r="A820" s="59"/>
      <c r="B820" s="62"/>
      <c r="C820" s="62"/>
      <c r="D820" s="62"/>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 r="A821" s="59"/>
      <c r="B821" s="62"/>
      <c r="C821" s="62"/>
      <c r="D821" s="62"/>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 r="A822" s="59"/>
      <c r="B822" s="62"/>
      <c r="C822" s="62"/>
      <c r="D822" s="62"/>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 r="A823" s="59"/>
      <c r="B823" s="62"/>
      <c r="C823" s="62"/>
      <c r="D823" s="62"/>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 r="A824" s="59"/>
      <c r="B824" s="62"/>
      <c r="C824" s="62"/>
      <c r="D824" s="62"/>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 r="A825" s="59"/>
      <c r="B825" s="62"/>
      <c r="C825" s="62"/>
      <c r="D825" s="62"/>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 r="A826" s="59"/>
      <c r="B826" s="62"/>
      <c r="C826" s="62"/>
      <c r="D826" s="62"/>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 r="A827" s="59"/>
      <c r="B827" s="62"/>
      <c r="C827" s="62"/>
      <c r="D827" s="62"/>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 r="A828" s="59"/>
      <c r="B828" s="62"/>
      <c r="C828" s="62"/>
      <c r="D828" s="62"/>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 r="A829" s="59"/>
      <c r="B829" s="62"/>
      <c r="C829" s="62"/>
      <c r="D829" s="62"/>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 r="A830" s="59"/>
      <c r="B830" s="62"/>
      <c r="C830" s="62"/>
      <c r="D830" s="62"/>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 r="A831" s="59"/>
      <c r="B831" s="62"/>
      <c r="C831" s="62"/>
      <c r="D831" s="62"/>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 r="A832" s="59"/>
      <c r="B832" s="62"/>
      <c r="C832" s="62"/>
      <c r="D832" s="62"/>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 r="A833" s="59"/>
      <c r="B833" s="62"/>
      <c r="C833" s="62"/>
      <c r="D833" s="62"/>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 r="A834" s="59"/>
      <c r="B834" s="62"/>
      <c r="C834" s="62"/>
      <c r="D834" s="62"/>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 r="A835" s="59"/>
      <c r="B835" s="62"/>
      <c r="C835" s="62"/>
      <c r="D835" s="62"/>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 r="A836" s="59"/>
      <c r="B836" s="62"/>
      <c r="C836" s="62"/>
      <c r="D836" s="62"/>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 r="A837" s="59"/>
      <c r="B837" s="62"/>
      <c r="C837" s="62"/>
      <c r="D837" s="62"/>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 r="A838" s="59"/>
      <c r="B838" s="62"/>
      <c r="C838" s="62"/>
      <c r="D838" s="62"/>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 r="A839" s="59"/>
      <c r="B839" s="62"/>
      <c r="C839" s="62"/>
      <c r="D839" s="62"/>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 r="A840" s="59"/>
      <c r="B840" s="62"/>
      <c r="C840" s="62"/>
      <c r="D840" s="62"/>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 r="A841" s="59"/>
      <c r="B841" s="62"/>
      <c r="C841" s="62"/>
      <c r="D841" s="62"/>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 r="A842" s="59"/>
      <c r="B842" s="62"/>
      <c r="C842" s="62"/>
      <c r="D842" s="62"/>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 r="A843" s="59"/>
      <c r="B843" s="62"/>
      <c r="C843" s="62"/>
      <c r="D843" s="62"/>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 r="A844" s="59"/>
      <c r="B844" s="62"/>
      <c r="C844" s="62"/>
      <c r="D844" s="62"/>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 r="A845" s="59"/>
      <c r="B845" s="62"/>
      <c r="C845" s="62"/>
      <c r="D845" s="62"/>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 r="A846" s="59"/>
      <c r="B846" s="62"/>
      <c r="C846" s="62"/>
      <c r="D846" s="62"/>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 r="A847" s="59"/>
      <c r="B847" s="62"/>
      <c r="C847" s="62"/>
      <c r="D847" s="62"/>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 r="A848" s="59"/>
      <c r="B848" s="62"/>
      <c r="C848" s="62"/>
      <c r="D848" s="62"/>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 r="A849" s="59"/>
      <c r="B849" s="62"/>
      <c r="C849" s="62"/>
      <c r="D849" s="62"/>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 r="A850" s="59"/>
      <c r="B850" s="62"/>
      <c r="C850" s="62"/>
      <c r="D850" s="62"/>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 r="A851" s="59"/>
      <c r="B851" s="62"/>
      <c r="C851" s="62"/>
      <c r="D851" s="62"/>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 r="A852" s="59"/>
      <c r="B852" s="62"/>
      <c r="C852" s="62"/>
      <c r="D852" s="62"/>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 r="A853" s="59"/>
      <c r="B853" s="62"/>
      <c r="C853" s="62"/>
      <c r="D853" s="62"/>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 r="A854" s="59"/>
      <c r="B854" s="62"/>
      <c r="C854" s="62"/>
      <c r="D854" s="62"/>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 r="A855" s="59"/>
      <c r="B855" s="62"/>
      <c r="C855" s="62"/>
      <c r="D855" s="62"/>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 r="A856" s="59"/>
      <c r="B856" s="62"/>
      <c r="C856" s="62"/>
      <c r="D856" s="62"/>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 r="A857" s="59"/>
      <c r="B857" s="62"/>
      <c r="C857" s="62"/>
      <c r="D857" s="62"/>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 r="A858" s="59"/>
      <c r="B858" s="62"/>
      <c r="C858" s="62"/>
      <c r="D858" s="62"/>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 r="A859" s="59"/>
      <c r="B859" s="62"/>
      <c r="C859" s="62"/>
      <c r="D859" s="62"/>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 r="A860" s="59"/>
      <c r="B860" s="62"/>
      <c r="C860" s="62"/>
      <c r="D860" s="62"/>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 r="A861" s="59"/>
      <c r="B861" s="62"/>
      <c r="C861" s="62"/>
      <c r="D861" s="62"/>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 r="A862" s="59"/>
      <c r="B862" s="62"/>
      <c r="C862" s="62"/>
      <c r="D862" s="62"/>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 r="A863" s="59"/>
      <c r="B863" s="62"/>
      <c r="C863" s="62"/>
      <c r="D863" s="62"/>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 r="A864" s="59"/>
      <c r="B864" s="62"/>
      <c r="C864" s="62"/>
      <c r="D864" s="62"/>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 r="A865" s="59"/>
      <c r="B865" s="62"/>
      <c r="C865" s="62"/>
      <c r="D865" s="62"/>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 r="A866" s="59"/>
      <c r="B866" s="62"/>
      <c r="C866" s="62"/>
      <c r="D866" s="62"/>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 r="A867" s="59"/>
      <c r="B867" s="62"/>
      <c r="C867" s="62"/>
      <c r="D867" s="62"/>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 r="A868" s="59"/>
      <c r="B868" s="62"/>
      <c r="C868" s="62"/>
      <c r="D868" s="62"/>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 r="A869" s="59"/>
      <c r="B869" s="62"/>
      <c r="C869" s="62"/>
      <c r="D869" s="62"/>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 r="A870" s="59"/>
      <c r="B870" s="62"/>
      <c r="C870" s="62"/>
      <c r="D870" s="62"/>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 r="A871" s="59"/>
      <c r="B871" s="62"/>
      <c r="C871" s="62"/>
      <c r="D871" s="62"/>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 r="A872" s="59"/>
      <c r="B872" s="62"/>
      <c r="C872" s="62"/>
      <c r="D872" s="62"/>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 r="A873" s="59"/>
      <c r="B873" s="62"/>
      <c r="C873" s="62"/>
      <c r="D873" s="62"/>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 r="A874" s="59"/>
      <c r="B874" s="62"/>
      <c r="C874" s="62"/>
      <c r="D874" s="62"/>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 r="A875" s="59"/>
      <c r="B875" s="62"/>
      <c r="C875" s="62"/>
      <c r="D875" s="62"/>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 r="A876" s="59"/>
      <c r="B876" s="62"/>
      <c r="C876" s="62"/>
      <c r="D876" s="62"/>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 r="A877" s="59"/>
      <c r="B877" s="62"/>
      <c r="C877" s="62"/>
      <c r="D877" s="62"/>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 r="A878" s="59"/>
      <c r="B878" s="62"/>
      <c r="C878" s="62"/>
      <c r="D878" s="62"/>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 r="A879" s="59"/>
      <c r="B879" s="62"/>
      <c r="C879" s="62"/>
      <c r="D879" s="62"/>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 r="A880" s="59"/>
      <c r="B880" s="62"/>
      <c r="C880" s="62"/>
      <c r="D880" s="62"/>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 r="A881" s="59"/>
      <c r="B881" s="62"/>
      <c r="C881" s="62"/>
      <c r="D881" s="62"/>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 r="A882" s="59"/>
      <c r="B882" s="62"/>
      <c r="C882" s="62"/>
      <c r="D882" s="62"/>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 r="A883" s="59"/>
      <c r="B883" s="62"/>
      <c r="C883" s="62"/>
      <c r="D883" s="62"/>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 r="A884" s="59"/>
      <c r="B884" s="62"/>
      <c r="C884" s="62"/>
      <c r="D884" s="62"/>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 r="A885" s="59"/>
      <c r="B885" s="62"/>
      <c r="C885" s="62"/>
      <c r="D885" s="62"/>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 r="A886" s="59"/>
      <c r="B886" s="62"/>
      <c r="C886" s="62"/>
      <c r="D886" s="62"/>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 r="A887" s="59"/>
      <c r="B887" s="62"/>
      <c r="C887" s="62"/>
      <c r="D887" s="62"/>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 r="A888" s="59"/>
      <c r="B888" s="62"/>
      <c r="C888" s="62"/>
      <c r="D888" s="62"/>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 r="A889" s="59"/>
      <c r="B889" s="62"/>
      <c r="C889" s="62"/>
      <c r="D889" s="62"/>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 r="A890" s="59"/>
      <c r="B890" s="62"/>
      <c r="C890" s="62"/>
      <c r="D890" s="62"/>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 r="A891" s="59"/>
      <c r="B891" s="62"/>
      <c r="C891" s="62"/>
      <c r="D891" s="62"/>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 r="A892" s="59"/>
      <c r="B892" s="62"/>
      <c r="C892" s="62"/>
      <c r="D892" s="62"/>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 r="A893" s="59"/>
      <c r="B893" s="62"/>
      <c r="C893" s="62"/>
      <c r="D893" s="62"/>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 r="A894" s="59"/>
      <c r="B894" s="62"/>
      <c r="C894" s="62"/>
      <c r="D894" s="62"/>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 r="A895" s="59"/>
      <c r="B895" s="62"/>
      <c r="C895" s="62"/>
      <c r="D895" s="62"/>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 r="A896" s="59"/>
      <c r="B896" s="62"/>
      <c r="C896" s="62"/>
      <c r="D896" s="62"/>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 r="A897" s="59"/>
      <c r="B897" s="62"/>
      <c r="C897" s="62"/>
      <c r="D897" s="62"/>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 r="A898" s="59"/>
      <c r="B898" s="62"/>
      <c r="C898" s="62"/>
      <c r="D898" s="62"/>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 r="A899" s="59"/>
      <c r="B899" s="62"/>
      <c r="C899" s="62"/>
      <c r="D899" s="62"/>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 r="A900" s="59"/>
      <c r="B900" s="62"/>
      <c r="C900" s="62"/>
      <c r="D900" s="62"/>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 r="A901" s="59"/>
      <c r="B901" s="62"/>
      <c r="C901" s="62"/>
      <c r="D901" s="62"/>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 r="A902" s="59"/>
      <c r="B902" s="62"/>
      <c r="C902" s="62"/>
      <c r="D902" s="62"/>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 r="A903" s="59"/>
      <c r="B903" s="62"/>
      <c r="C903" s="62"/>
      <c r="D903" s="62"/>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 r="A904" s="59"/>
      <c r="B904" s="62"/>
      <c r="C904" s="62"/>
      <c r="D904" s="62"/>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 r="A905" s="59"/>
      <c r="B905" s="62"/>
      <c r="C905" s="62"/>
      <c r="D905" s="62"/>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 r="A906" s="59"/>
      <c r="B906" s="62"/>
      <c r="C906" s="62"/>
      <c r="D906" s="62"/>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 r="A907" s="59"/>
      <c r="B907" s="62"/>
      <c r="C907" s="62"/>
      <c r="D907" s="62"/>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 r="A908" s="59"/>
      <c r="B908" s="62"/>
      <c r="C908" s="62"/>
      <c r="D908" s="62"/>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 r="A909" s="59"/>
      <c r="B909" s="62"/>
      <c r="C909" s="62"/>
      <c r="D909" s="62"/>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 r="A910" s="59"/>
      <c r="B910" s="62"/>
      <c r="C910" s="62"/>
      <c r="D910" s="62"/>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 r="A911" s="59"/>
      <c r="B911" s="62"/>
      <c r="C911" s="62"/>
      <c r="D911" s="62"/>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 r="A912" s="59"/>
      <c r="B912" s="62"/>
      <c r="C912" s="62"/>
      <c r="D912" s="62"/>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 r="A913" s="59"/>
      <c r="B913" s="62"/>
      <c r="C913" s="62"/>
      <c r="D913" s="62"/>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 r="A914" s="59"/>
      <c r="B914" s="62"/>
      <c r="C914" s="62"/>
      <c r="D914" s="62"/>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 r="A915" s="59"/>
      <c r="B915" s="62"/>
      <c r="C915" s="62"/>
      <c r="D915" s="62"/>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 r="A916" s="59"/>
      <c r="B916" s="62"/>
      <c r="C916" s="62"/>
      <c r="D916" s="62"/>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 r="A917" s="59"/>
      <c r="B917" s="62"/>
      <c r="C917" s="62"/>
      <c r="D917" s="62"/>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 r="A918" s="59"/>
      <c r="B918" s="62"/>
      <c r="C918" s="62"/>
      <c r="D918" s="62"/>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 r="A919" s="59"/>
      <c r="B919" s="62"/>
      <c r="C919" s="62"/>
      <c r="D919" s="62"/>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 r="A920" s="59"/>
      <c r="B920" s="62"/>
      <c r="C920" s="62"/>
      <c r="D920" s="62"/>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 r="A921" s="59"/>
      <c r="B921" s="62"/>
      <c r="C921" s="62"/>
      <c r="D921" s="62"/>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 r="A922" s="59"/>
      <c r="B922" s="62"/>
      <c r="C922" s="62"/>
      <c r="D922" s="62"/>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 r="A923" s="59"/>
      <c r="B923" s="62"/>
      <c r="C923" s="62"/>
      <c r="D923" s="62"/>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 r="A924" s="59"/>
      <c r="B924" s="62"/>
      <c r="C924" s="62"/>
      <c r="D924" s="62"/>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 r="A925" s="59"/>
      <c r="B925" s="62"/>
      <c r="C925" s="62"/>
      <c r="D925" s="62"/>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 r="A926" s="59"/>
      <c r="B926" s="62"/>
      <c r="C926" s="62"/>
      <c r="D926" s="62"/>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 r="A927" s="59"/>
      <c r="B927" s="62"/>
      <c r="C927" s="62"/>
      <c r="D927" s="62"/>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 r="A928" s="59"/>
      <c r="B928" s="62"/>
      <c r="C928" s="62"/>
      <c r="D928" s="62"/>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 r="A929" s="59"/>
      <c r="B929" s="62"/>
      <c r="C929" s="62"/>
      <c r="D929" s="62"/>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 r="A930" s="59"/>
      <c r="B930" s="62"/>
      <c r="C930" s="62"/>
      <c r="D930" s="62"/>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 r="A931" s="59"/>
      <c r="B931" s="62"/>
      <c r="C931" s="62"/>
      <c r="D931" s="62"/>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 r="A932" s="59"/>
      <c r="B932" s="62"/>
      <c r="C932" s="62"/>
      <c r="D932" s="62"/>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 r="A933" s="59"/>
      <c r="B933" s="62"/>
      <c r="C933" s="62"/>
      <c r="D933" s="62"/>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 r="A934" s="59"/>
      <c r="B934" s="62"/>
      <c r="C934" s="62"/>
      <c r="D934" s="62"/>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 r="A935" s="59"/>
      <c r="B935" s="62"/>
      <c r="C935" s="62"/>
      <c r="D935" s="62"/>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 r="A936" s="59"/>
      <c r="B936" s="62"/>
      <c r="C936" s="62"/>
      <c r="D936" s="62"/>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 r="A937" s="59"/>
      <c r="B937" s="62"/>
      <c r="C937" s="62"/>
      <c r="D937" s="62"/>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 r="A938" s="59"/>
      <c r="B938" s="62"/>
      <c r="C938" s="62"/>
      <c r="D938" s="62"/>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 r="A939" s="59"/>
      <c r="B939" s="62"/>
      <c r="C939" s="62"/>
      <c r="D939" s="62"/>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 r="A940" s="59"/>
      <c r="B940" s="62"/>
      <c r="C940" s="62"/>
      <c r="D940" s="62"/>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 r="A941" s="59"/>
      <c r="B941" s="62"/>
      <c r="C941" s="62"/>
      <c r="D941" s="62"/>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 r="A942" s="59"/>
      <c r="B942" s="62"/>
      <c r="C942" s="62"/>
      <c r="D942" s="62"/>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 r="A943" s="59"/>
      <c r="B943" s="62"/>
      <c r="C943" s="62"/>
      <c r="D943" s="62"/>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 r="A944" s="59"/>
      <c r="B944" s="62"/>
      <c r="C944" s="62"/>
      <c r="D944" s="62"/>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 r="A945" s="59"/>
      <c r="B945" s="62"/>
      <c r="C945" s="62"/>
      <c r="D945" s="62"/>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 r="A946" s="59"/>
      <c r="B946" s="62"/>
      <c r="C946" s="62"/>
      <c r="D946" s="62"/>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 r="A947" s="59"/>
      <c r="B947" s="62"/>
      <c r="C947" s="62"/>
      <c r="D947" s="62"/>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 r="A948" s="59"/>
      <c r="B948" s="62"/>
      <c r="C948" s="62"/>
      <c r="D948" s="62"/>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 r="A949" s="59"/>
      <c r="B949" s="62"/>
      <c r="C949" s="62"/>
      <c r="D949" s="62"/>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 r="A950" s="59"/>
      <c r="B950" s="62"/>
      <c r="C950" s="62"/>
      <c r="D950" s="62"/>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 r="A951" s="59"/>
      <c r="B951" s="62"/>
      <c r="C951" s="62"/>
      <c r="D951" s="62"/>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 r="A952" s="59"/>
      <c r="B952" s="62"/>
      <c r="C952" s="62"/>
      <c r="D952" s="62"/>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 r="A953" s="59"/>
      <c r="B953" s="62"/>
      <c r="C953" s="62"/>
      <c r="D953" s="62"/>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 r="A954" s="59"/>
      <c r="B954" s="62"/>
      <c r="C954" s="62"/>
      <c r="D954" s="62"/>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 r="A955" s="59"/>
      <c r="B955" s="62"/>
      <c r="C955" s="62"/>
      <c r="D955" s="62"/>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 r="A956" s="59"/>
      <c r="B956" s="62"/>
      <c r="C956" s="62"/>
      <c r="D956" s="62"/>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 r="A957" s="59"/>
      <c r="B957" s="62"/>
      <c r="C957" s="62"/>
      <c r="D957" s="62"/>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 r="A958" s="59"/>
      <c r="B958" s="62"/>
      <c r="C958" s="62"/>
      <c r="D958" s="62"/>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 r="A959" s="59"/>
      <c r="B959" s="62"/>
      <c r="C959" s="62"/>
      <c r="D959" s="62"/>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 r="A960" s="59"/>
      <c r="B960" s="62"/>
      <c r="C960" s="62"/>
      <c r="D960" s="62"/>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 r="A961" s="59"/>
      <c r="B961" s="62"/>
      <c r="C961" s="62"/>
      <c r="D961" s="62"/>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 r="A962" s="59"/>
      <c r="B962" s="62"/>
      <c r="C962" s="62"/>
      <c r="D962" s="62"/>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 r="A963" s="59"/>
      <c r="B963" s="62"/>
      <c r="C963" s="62"/>
      <c r="D963" s="62"/>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 r="A964" s="59"/>
      <c r="B964" s="62"/>
      <c r="C964" s="62"/>
      <c r="D964" s="62"/>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 r="A965" s="59"/>
      <c r="B965" s="62"/>
      <c r="C965" s="62"/>
      <c r="D965" s="62"/>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 r="A966" s="59"/>
      <c r="B966" s="62"/>
      <c r="C966" s="62"/>
      <c r="D966" s="62"/>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 r="A967" s="59"/>
      <c r="B967" s="62"/>
      <c r="C967" s="62"/>
      <c r="D967" s="62"/>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 r="A968" s="59"/>
      <c r="B968" s="62"/>
      <c r="C968" s="62"/>
      <c r="D968" s="62"/>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 r="A969" s="59"/>
      <c r="B969" s="62"/>
      <c r="C969" s="62"/>
      <c r="D969" s="62"/>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 r="A970" s="59"/>
      <c r="B970" s="62"/>
      <c r="C970" s="62"/>
      <c r="D970" s="62"/>
      <c r="E970" s="59"/>
      <c r="F970" s="59"/>
      <c r="G970" s="59"/>
      <c r="H970" s="59"/>
      <c r="I970" s="59"/>
      <c r="J970" s="59"/>
      <c r="K970" s="59"/>
      <c r="L970" s="59"/>
      <c r="M970" s="59"/>
      <c r="N970" s="59"/>
      <c r="O970" s="59"/>
      <c r="P970" s="59"/>
      <c r="Q970" s="59"/>
      <c r="R970" s="59"/>
      <c r="S970" s="59"/>
      <c r="T970" s="59"/>
      <c r="U970" s="59"/>
      <c r="V970" s="59"/>
      <c r="W970" s="59"/>
      <c r="X970" s="59"/>
      <c r="Y970" s="59"/>
      <c r="Z970" s="59"/>
    </row>
  </sheetData>
  <mergeCells count="68">
    <mergeCell ref="B57:E57"/>
    <mergeCell ref="A54:D54"/>
    <mergeCell ref="B46:C46"/>
    <mergeCell ref="B47:D47"/>
    <mergeCell ref="A48:H48"/>
    <mergeCell ref="A49:J49"/>
    <mergeCell ref="B50:C50"/>
    <mergeCell ref="B51:C51"/>
    <mergeCell ref="B52:C52"/>
    <mergeCell ref="B53:C53"/>
    <mergeCell ref="B35:C35"/>
    <mergeCell ref="B36:C36"/>
    <mergeCell ref="B37:C37"/>
    <mergeCell ref="B38:C38"/>
    <mergeCell ref="A39:D39"/>
    <mergeCell ref="A40:J41"/>
    <mergeCell ref="A42:J42"/>
    <mergeCell ref="B43:C43"/>
    <mergeCell ref="B45:C45"/>
    <mergeCell ref="B15:C15"/>
    <mergeCell ref="B22:C23"/>
    <mergeCell ref="B24:C25"/>
    <mergeCell ref="I22:I23"/>
    <mergeCell ref="I24:I25"/>
    <mergeCell ref="B16:C17"/>
    <mergeCell ref="B18:C18"/>
    <mergeCell ref="B19:C19"/>
    <mergeCell ref="B20:C21"/>
    <mergeCell ref="A16:A17"/>
    <mergeCell ref="A18:A19"/>
    <mergeCell ref="I16:I17"/>
    <mergeCell ref="A11:H11"/>
    <mergeCell ref="A12:J12"/>
    <mergeCell ref="J13:J14"/>
    <mergeCell ref="B13:C14"/>
    <mergeCell ref="A13:A14"/>
    <mergeCell ref="I13:I14"/>
    <mergeCell ref="A1:G1"/>
    <mergeCell ref="B2:D2"/>
    <mergeCell ref="B3:C3"/>
    <mergeCell ref="I9:I10"/>
    <mergeCell ref="J9:J10"/>
    <mergeCell ref="A9:A10"/>
    <mergeCell ref="B9:C10"/>
    <mergeCell ref="D9:D10"/>
    <mergeCell ref="D6:D7"/>
    <mergeCell ref="A8:H8"/>
    <mergeCell ref="A6:A7"/>
    <mergeCell ref="B6:C7"/>
    <mergeCell ref="I3:I7"/>
    <mergeCell ref="J3:J7"/>
    <mergeCell ref="B4:C4"/>
    <mergeCell ref="B5:C5"/>
    <mergeCell ref="J16:J17"/>
    <mergeCell ref="I18:I19"/>
    <mergeCell ref="J18:J19"/>
    <mergeCell ref="A20:A25"/>
    <mergeCell ref="B28:C28"/>
    <mergeCell ref="I20:I21"/>
    <mergeCell ref="J20:J23"/>
    <mergeCell ref="J24:J25"/>
    <mergeCell ref="B32:D32"/>
    <mergeCell ref="A33:H33"/>
    <mergeCell ref="A34:J34"/>
    <mergeCell ref="A26:H26"/>
    <mergeCell ref="A27:J27"/>
    <mergeCell ref="B30:C30"/>
    <mergeCell ref="B31:C31"/>
  </mergeCells>
  <hyperlinks>
    <hyperlink ref="B57" r:id="rId1" xr:uid="{00000000-0004-0000-0100-000000000000}"/>
  </hyperlinks>
  <pageMargins left="0.7" right="0.7" top="0.75" bottom="0.75"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F57A-5527-4367-84E3-C92A655E022F}">
  <sheetPr>
    <tabColor rgb="FF0070C0"/>
  </sheetPr>
  <dimension ref="A1:Z1000"/>
  <sheetViews>
    <sheetView workbookViewId="0">
      <selection activeCell="E20" sqref="E20:H20"/>
    </sheetView>
  </sheetViews>
  <sheetFormatPr defaultColWidth="12.625" defaultRowHeight="15" customHeight="1"/>
  <cols>
    <col min="1" max="1" width="39.125" style="174" customWidth="1"/>
    <col min="2" max="2" width="46.625" style="174" customWidth="1"/>
    <col min="3" max="3" width="5.875" style="174" customWidth="1"/>
    <col min="4" max="4" width="6.125" style="174" customWidth="1"/>
    <col min="5" max="5" width="9.375" style="174" customWidth="1"/>
    <col min="6" max="8" width="9.75" style="174" customWidth="1"/>
    <col min="9" max="9" width="13.75" style="174" customWidth="1"/>
    <col min="10" max="10" width="48.625" style="174" customWidth="1"/>
    <col min="11" max="26" width="8.875" style="174" customWidth="1"/>
    <col min="27" max="16384" width="12.625" style="174"/>
  </cols>
  <sheetData>
    <row r="1" spans="1:26" ht="38.25" customHeight="1">
      <c r="A1" s="285" t="s">
        <v>67</v>
      </c>
      <c r="B1" s="286"/>
      <c r="C1" s="286"/>
      <c r="D1" s="286"/>
      <c r="E1" s="286"/>
      <c r="F1" s="286"/>
      <c r="G1" s="286"/>
      <c r="H1" s="172"/>
      <c r="I1" s="173"/>
      <c r="J1" s="173"/>
      <c r="K1" s="173"/>
      <c r="L1" s="173"/>
      <c r="M1" s="173"/>
      <c r="N1" s="173"/>
      <c r="O1" s="173"/>
      <c r="P1" s="173"/>
      <c r="Q1" s="173"/>
      <c r="R1" s="173"/>
      <c r="S1" s="173"/>
      <c r="T1" s="173"/>
      <c r="U1" s="173"/>
      <c r="V1" s="173"/>
      <c r="W1" s="173"/>
      <c r="X1" s="173"/>
      <c r="Y1" s="173"/>
      <c r="Z1" s="173"/>
    </row>
    <row r="2" spans="1:26" ht="21" customHeight="1">
      <c r="A2" s="175" t="s">
        <v>1</v>
      </c>
      <c r="B2" s="287" t="s">
        <v>2</v>
      </c>
      <c r="C2" s="288"/>
      <c r="D2" s="289"/>
      <c r="E2" s="176">
        <v>2023</v>
      </c>
      <c r="F2" s="176">
        <v>2024</v>
      </c>
      <c r="G2" s="176">
        <v>2025</v>
      </c>
      <c r="H2" s="176">
        <v>2026</v>
      </c>
      <c r="I2" s="177" t="s">
        <v>3</v>
      </c>
      <c r="J2" s="177" t="s">
        <v>4</v>
      </c>
      <c r="K2" s="178"/>
      <c r="L2" s="178"/>
      <c r="M2" s="178"/>
      <c r="N2" s="178"/>
      <c r="O2" s="178"/>
      <c r="P2" s="178"/>
      <c r="Q2" s="178"/>
      <c r="R2" s="178"/>
      <c r="S2" s="178"/>
      <c r="T2" s="178"/>
      <c r="U2" s="178"/>
      <c r="V2" s="178"/>
      <c r="W2" s="178"/>
      <c r="X2" s="178"/>
      <c r="Y2" s="178"/>
      <c r="Z2" s="178"/>
    </row>
    <row r="3" spans="1:26" ht="24" customHeight="1">
      <c r="A3" s="179" t="s">
        <v>5</v>
      </c>
      <c r="B3" s="290" t="s">
        <v>68</v>
      </c>
      <c r="C3" s="289"/>
      <c r="D3" s="160"/>
      <c r="E3" s="161"/>
      <c r="F3" s="180">
        <f t="shared" ref="F3:H3" si="0">E3+E3*$D$3</f>
        <v>0</v>
      </c>
      <c r="G3" s="180">
        <f t="shared" si="0"/>
        <v>0</v>
      </c>
      <c r="H3" s="180">
        <f t="shared" si="0"/>
        <v>0</v>
      </c>
      <c r="I3" s="291"/>
      <c r="J3" s="294" t="s">
        <v>272</v>
      </c>
      <c r="K3" s="173"/>
      <c r="L3" s="173"/>
      <c r="M3" s="173"/>
      <c r="N3" s="173"/>
      <c r="O3" s="173"/>
      <c r="P3" s="173"/>
      <c r="Q3" s="173"/>
      <c r="R3" s="173"/>
      <c r="S3" s="173"/>
      <c r="T3" s="173"/>
      <c r="U3" s="173"/>
      <c r="V3" s="173"/>
      <c r="W3" s="173"/>
      <c r="X3" s="173"/>
      <c r="Y3" s="173"/>
      <c r="Z3" s="173"/>
    </row>
    <row r="4" spans="1:26" ht="14.25">
      <c r="A4" s="179" t="s">
        <v>69</v>
      </c>
      <c r="B4" s="290" t="s">
        <v>70</v>
      </c>
      <c r="C4" s="289"/>
      <c r="D4" s="160"/>
      <c r="E4" s="180">
        <f t="shared" ref="E4:H4" si="1">E3*$D$4</f>
        <v>0</v>
      </c>
      <c r="F4" s="180">
        <f t="shared" si="1"/>
        <v>0</v>
      </c>
      <c r="G4" s="180">
        <f t="shared" si="1"/>
        <v>0</v>
      </c>
      <c r="H4" s="180">
        <f t="shared" si="1"/>
        <v>0</v>
      </c>
      <c r="I4" s="292"/>
      <c r="J4" s="292"/>
      <c r="K4" s="173"/>
      <c r="L4" s="173"/>
      <c r="M4" s="173"/>
      <c r="N4" s="173"/>
      <c r="O4" s="173"/>
      <c r="P4" s="173"/>
      <c r="Q4" s="173"/>
      <c r="R4" s="173"/>
      <c r="S4" s="173"/>
      <c r="T4" s="173"/>
      <c r="U4" s="173"/>
      <c r="V4" s="173"/>
      <c r="W4" s="173"/>
      <c r="X4" s="173"/>
      <c r="Y4" s="173"/>
      <c r="Z4" s="173"/>
    </row>
    <row r="5" spans="1:26" ht="14.25">
      <c r="A5" s="179" t="s">
        <v>71</v>
      </c>
      <c r="B5" s="290" t="s">
        <v>72</v>
      </c>
      <c r="C5" s="289"/>
      <c r="D5" s="162"/>
      <c r="E5" s="181">
        <f t="shared" ref="E5:H5" si="2">E4*$D$5</f>
        <v>0</v>
      </c>
      <c r="F5" s="181">
        <f t="shared" si="2"/>
        <v>0</v>
      </c>
      <c r="G5" s="181">
        <f t="shared" si="2"/>
        <v>0</v>
      </c>
      <c r="H5" s="181">
        <f t="shared" si="2"/>
        <v>0</v>
      </c>
      <c r="I5" s="292"/>
      <c r="J5" s="292"/>
      <c r="K5" s="173"/>
      <c r="L5" s="173"/>
      <c r="M5" s="173"/>
      <c r="N5" s="173"/>
      <c r="O5" s="173"/>
      <c r="P5" s="173"/>
      <c r="Q5" s="173"/>
      <c r="R5" s="173"/>
      <c r="S5" s="173"/>
      <c r="T5" s="173"/>
      <c r="U5" s="173"/>
      <c r="V5" s="173"/>
      <c r="W5" s="173"/>
      <c r="X5" s="173"/>
      <c r="Y5" s="173"/>
      <c r="Z5" s="173"/>
    </row>
    <row r="6" spans="1:26" ht="14.25">
      <c r="A6" s="295" t="s">
        <v>73</v>
      </c>
      <c r="B6" s="296" t="s">
        <v>74</v>
      </c>
      <c r="C6" s="297"/>
      <c r="D6" s="279"/>
      <c r="E6" s="180">
        <f t="shared" ref="E6:H6" si="3">E5*E7</f>
        <v>0</v>
      </c>
      <c r="F6" s="180">
        <f t="shared" si="3"/>
        <v>0</v>
      </c>
      <c r="G6" s="180">
        <f t="shared" si="3"/>
        <v>0</v>
      </c>
      <c r="H6" s="180">
        <f t="shared" si="3"/>
        <v>0</v>
      </c>
      <c r="I6" s="292"/>
      <c r="J6" s="292"/>
      <c r="K6" s="173"/>
      <c r="L6" s="173"/>
      <c r="M6" s="173"/>
      <c r="N6" s="173"/>
      <c r="O6" s="173"/>
      <c r="P6" s="173"/>
      <c r="Q6" s="173"/>
      <c r="R6" s="173"/>
      <c r="S6" s="173"/>
      <c r="T6" s="173"/>
      <c r="U6" s="173"/>
      <c r="V6" s="173"/>
      <c r="W6" s="173"/>
      <c r="X6" s="173"/>
      <c r="Y6" s="173"/>
      <c r="Z6" s="173"/>
    </row>
    <row r="7" spans="1:26" ht="26.25" customHeight="1">
      <c r="A7" s="293"/>
      <c r="B7" s="298"/>
      <c r="C7" s="299"/>
      <c r="D7" s="220"/>
      <c r="E7" s="160"/>
      <c r="F7" s="182">
        <f t="shared" ref="F7:H7" si="4">E7+$D$6</f>
        <v>0</v>
      </c>
      <c r="G7" s="182">
        <f t="shared" si="4"/>
        <v>0</v>
      </c>
      <c r="H7" s="182">
        <f t="shared" si="4"/>
        <v>0</v>
      </c>
      <c r="I7" s="293"/>
      <c r="J7" s="293"/>
      <c r="K7" s="173"/>
      <c r="L7" s="173"/>
      <c r="M7" s="173"/>
      <c r="N7" s="173"/>
      <c r="O7" s="173"/>
      <c r="P7" s="173"/>
      <c r="Q7" s="173"/>
      <c r="R7" s="173"/>
      <c r="S7" s="173"/>
      <c r="T7" s="173"/>
      <c r="U7" s="173"/>
      <c r="V7" s="173"/>
      <c r="W7" s="173"/>
      <c r="X7" s="173"/>
      <c r="Y7" s="173"/>
      <c r="Z7" s="173"/>
    </row>
    <row r="8" spans="1:26" ht="14.25">
      <c r="A8" s="307"/>
      <c r="B8" s="288"/>
      <c r="C8" s="288"/>
      <c r="D8" s="288"/>
      <c r="E8" s="288"/>
      <c r="F8" s="288"/>
      <c r="G8" s="288"/>
      <c r="H8" s="289"/>
      <c r="I8" s="114"/>
      <c r="J8" s="115"/>
      <c r="K8" s="173"/>
      <c r="L8" s="173"/>
      <c r="M8" s="173"/>
      <c r="N8" s="173"/>
      <c r="O8" s="173"/>
      <c r="P8" s="173"/>
      <c r="Q8" s="173"/>
      <c r="R8" s="173"/>
      <c r="S8" s="173"/>
      <c r="T8" s="173"/>
      <c r="U8" s="173"/>
      <c r="V8" s="173"/>
      <c r="W8" s="173"/>
      <c r="X8" s="173"/>
      <c r="Y8" s="173"/>
      <c r="Z8" s="173"/>
    </row>
    <row r="9" spans="1:26" ht="16.5" customHeight="1">
      <c r="A9" s="308" t="s">
        <v>230</v>
      </c>
      <c r="B9" s="309" t="s">
        <v>75</v>
      </c>
      <c r="C9" s="297"/>
      <c r="D9" s="278"/>
      <c r="E9" s="181">
        <f t="shared" ref="E9:H9" si="5">E$6*E10</f>
        <v>0</v>
      </c>
      <c r="F9" s="181">
        <f t="shared" si="5"/>
        <v>0</v>
      </c>
      <c r="G9" s="181">
        <f t="shared" si="5"/>
        <v>0</v>
      </c>
      <c r="H9" s="181">
        <f t="shared" si="5"/>
        <v>0</v>
      </c>
      <c r="I9" s="304" t="s">
        <v>14</v>
      </c>
      <c r="J9" s="310" t="s">
        <v>273</v>
      </c>
      <c r="K9" s="173"/>
      <c r="L9" s="173"/>
      <c r="M9" s="173"/>
      <c r="N9" s="173"/>
      <c r="O9" s="173"/>
      <c r="P9" s="173"/>
      <c r="Q9" s="173"/>
      <c r="R9" s="173"/>
      <c r="S9" s="173"/>
      <c r="T9" s="173"/>
      <c r="U9" s="173"/>
      <c r="V9" s="173"/>
      <c r="W9" s="173"/>
      <c r="X9" s="173"/>
      <c r="Y9" s="173"/>
      <c r="Z9" s="173"/>
    </row>
    <row r="10" spans="1:26" ht="27.75" customHeight="1">
      <c r="A10" s="293"/>
      <c r="B10" s="298"/>
      <c r="C10" s="299"/>
      <c r="D10" s="220"/>
      <c r="E10" s="163"/>
      <c r="F10" s="183">
        <f t="shared" ref="F10:H10" si="6">E10+$D$9</f>
        <v>0</v>
      </c>
      <c r="G10" s="183">
        <f t="shared" si="6"/>
        <v>0</v>
      </c>
      <c r="H10" s="183">
        <f t="shared" si="6"/>
        <v>0</v>
      </c>
      <c r="I10" s="293"/>
      <c r="J10" s="293"/>
      <c r="K10" s="173"/>
      <c r="L10" s="173"/>
      <c r="M10" s="173"/>
      <c r="N10" s="173"/>
      <c r="O10" s="173"/>
      <c r="P10" s="173"/>
      <c r="Q10" s="173"/>
      <c r="R10" s="173"/>
      <c r="S10" s="173"/>
      <c r="T10" s="173"/>
      <c r="U10" s="173"/>
      <c r="V10" s="173"/>
      <c r="W10" s="173"/>
      <c r="X10" s="173"/>
      <c r="Y10" s="173"/>
      <c r="Z10" s="173"/>
    </row>
    <row r="11" spans="1:26" ht="14.25">
      <c r="A11" s="300"/>
      <c r="B11" s="288"/>
      <c r="C11" s="288"/>
      <c r="D11" s="288"/>
      <c r="E11" s="288"/>
      <c r="F11" s="288"/>
      <c r="G11" s="288"/>
      <c r="H11" s="289"/>
      <c r="I11" s="114"/>
      <c r="J11" s="115"/>
      <c r="K11" s="173"/>
      <c r="L11" s="173"/>
      <c r="M11" s="173"/>
      <c r="N11" s="173"/>
      <c r="O11" s="173"/>
      <c r="P11" s="173"/>
      <c r="Q11" s="173"/>
      <c r="R11" s="173"/>
      <c r="S11" s="173"/>
      <c r="T11" s="173"/>
      <c r="U11" s="173"/>
      <c r="V11" s="173"/>
      <c r="W11" s="173"/>
      <c r="X11" s="173"/>
      <c r="Y11" s="173"/>
      <c r="Z11" s="173"/>
    </row>
    <row r="12" spans="1:26" ht="15.75" customHeight="1">
      <c r="A12" s="301" t="s">
        <v>15</v>
      </c>
      <c r="B12" s="288"/>
      <c r="C12" s="288"/>
      <c r="D12" s="288"/>
      <c r="E12" s="288"/>
      <c r="F12" s="288"/>
      <c r="G12" s="288"/>
      <c r="H12" s="288"/>
      <c r="I12" s="288"/>
      <c r="J12" s="289"/>
      <c r="K12" s="173"/>
      <c r="L12" s="173"/>
      <c r="M12" s="173"/>
      <c r="N12" s="173"/>
      <c r="O12" s="173"/>
      <c r="P12" s="173"/>
      <c r="Q12" s="173"/>
      <c r="R12" s="173"/>
      <c r="S12" s="173"/>
      <c r="T12" s="173"/>
      <c r="U12" s="173"/>
      <c r="V12" s="173"/>
      <c r="W12" s="173"/>
      <c r="X12" s="173"/>
      <c r="Y12" s="173"/>
      <c r="Z12" s="173"/>
    </row>
    <row r="13" spans="1:26" ht="14.1" customHeight="1">
      <c r="A13" s="302" t="s">
        <v>220</v>
      </c>
      <c r="B13" s="303" t="s">
        <v>16</v>
      </c>
      <c r="C13" s="297"/>
      <c r="D13" s="116" t="s">
        <v>17</v>
      </c>
      <c r="E13" s="20">
        <v>0</v>
      </c>
      <c r="F13" s="20">
        <v>0</v>
      </c>
      <c r="G13" s="20">
        <v>0</v>
      </c>
      <c r="H13" s="21">
        <v>0</v>
      </c>
      <c r="I13" s="304" t="s">
        <v>18</v>
      </c>
      <c r="J13" s="305" t="s">
        <v>19</v>
      </c>
      <c r="K13" s="173"/>
      <c r="L13" s="173"/>
      <c r="M13" s="173"/>
      <c r="N13" s="173"/>
      <c r="O13" s="173"/>
      <c r="P13" s="173"/>
      <c r="Q13" s="173"/>
      <c r="R13" s="173"/>
      <c r="S13" s="173"/>
      <c r="T13" s="173"/>
      <c r="U13" s="173"/>
      <c r="V13" s="173"/>
      <c r="W13" s="173"/>
      <c r="X13" s="173"/>
      <c r="Y13" s="173"/>
      <c r="Z13" s="173"/>
    </row>
    <row r="14" spans="1:26" ht="23.25" customHeight="1">
      <c r="A14" s="293"/>
      <c r="B14" s="298"/>
      <c r="C14" s="299"/>
      <c r="D14" s="184" t="s">
        <v>20</v>
      </c>
      <c r="E14" s="185" t="str">
        <f t="shared" ref="E14:H14" si="7">IF(E13=0,"0%",+E13/E9)</f>
        <v>0%</v>
      </c>
      <c r="F14" s="185" t="str">
        <f t="shared" si="7"/>
        <v>0%</v>
      </c>
      <c r="G14" s="185" t="str">
        <f t="shared" si="7"/>
        <v>0%</v>
      </c>
      <c r="H14" s="185" t="str">
        <f t="shared" si="7"/>
        <v>0%</v>
      </c>
      <c r="I14" s="293"/>
      <c r="J14" s="306"/>
      <c r="K14" s="173"/>
      <c r="L14" s="173"/>
      <c r="M14" s="173"/>
      <c r="N14" s="173"/>
      <c r="O14" s="173"/>
      <c r="P14" s="173"/>
      <c r="Q14" s="173"/>
      <c r="R14" s="173"/>
      <c r="S14" s="173"/>
      <c r="T14" s="173"/>
      <c r="U14" s="173"/>
      <c r="V14" s="173"/>
      <c r="W14" s="173"/>
      <c r="X14" s="173"/>
      <c r="Y14" s="173"/>
      <c r="Z14" s="173"/>
    </row>
    <row r="15" spans="1:26" ht="33.75">
      <c r="A15" s="207" t="s">
        <v>231</v>
      </c>
      <c r="B15" s="311" t="s">
        <v>22</v>
      </c>
      <c r="C15" s="289"/>
      <c r="D15" s="170"/>
      <c r="E15" s="187">
        <f t="shared" ref="E15:H15" si="8">E9*$D$15</f>
        <v>0</v>
      </c>
      <c r="F15" s="187">
        <f t="shared" si="8"/>
        <v>0</v>
      </c>
      <c r="G15" s="187">
        <f t="shared" si="8"/>
        <v>0</v>
      </c>
      <c r="H15" s="187">
        <f t="shared" si="8"/>
        <v>0</v>
      </c>
      <c r="I15" s="118" t="s">
        <v>23</v>
      </c>
      <c r="J15" s="188" t="s">
        <v>24</v>
      </c>
      <c r="K15" s="173"/>
      <c r="L15" s="173"/>
      <c r="M15" s="173"/>
      <c r="N15" s="173"/>
      <c r="O15" s="173"/>
      <c r="P15" s="173"/>
      <c r="Q15" s="173"/>
      <c r="R15" s="173"/>
      <c r="S15" s="173"/>
      <c r="T15" s="173"/>
      <c r="U15" s="173"/>
      <c r="V15" s="173"/>
      <c r="W15" s="173"/>
      <c r="X15" s="173"/>
      <c r="Y15" s="173"/>
      <c r="Z15" s="173"/>
    </row>
    <row r="16" spans="1:26" ht="17.25" customHeight="1">
      <c r="A16" s="302" t="s">
        <v>223</v>
      </c>
      <c r="B16" s="312" t="s">
        <v>25</v>
      </c>
      <c r="C16" s="297"/>
      <c r="D16" s="117" t="s">
        <v>17</v>
      </c>
      <c r="E16" s="187">
        <f t="shared" ref="E16:H16" si="9">E13+E15</f>
        <v>0</v>
      </c>
      <c r="F16" s="187">
        <f t="shared" si="9"/>
        <v>0</v>
      </c>
      <c r="G16" s="187">
        <f t="shared" si="9"/>
        <v>0</v>
      </c>
      <c r="H16" s="187">
        <f t="shared" si="9"/>
        <v>0</v>
      </c>
      <c r="I16" s="304" t="s">
        <v>26</v>
      </c>
      <c r="J16" s="313"/>
      <c r="K16" s="173"/>
      <c r="L16" s="173"/>
      <c r="M16" s="173"/>
      <c r="N16" s="173"/>
      <c r="O16" s="173"/>
      <c r="P16" s="173"/>
      <c r="Q16" s="173"/>
      <c r="R16" s="173"/>
      <c r="S16" s="173"/>
      <c r="T16" s="173"/>
      <c r="U16" s="173"/>
      <c r="V16" s="173"/>
      <c r="W16" s="173"/>
      <c r="X16" s="173"/>
      <c r="Y16" s="173"/>
      <c r="Z16" s="173"/>
    </row>
    <row r="17" spans="1:26" ht="17.25" customHeight="1">
      <c r="A17" s="293"/>
      <c r="B17" s="298"/>
      <c r="C17" s="299"/>
      <c r="D17" s="184" t="s">
        <v>20</v>
      </c>
      <c r="E17" s="189" t="str">
        <f t="shared" ref="E17:H17" si="10">IF(E16=0,"",+E16/E9)</f>
        <v/>
      </c>
      <c r="F17" s="189" t="str">
        <f t="shared" si="10"/>
        <v/>
      </c>
      <c r="G17" s="189" t="str">
        <f t="shared" si="10"/>
        <v/>
      </c>
      <c r="H17" s="189" t="str">
        <f t="shared" si="10"/>
        <v/>
      </c>
      <c r="I17" s="293"/>
      <c r="J17" s="314"/>
      <c r="K17" s="173"/>
      <c r="L17" s="173"/>
      <c r="M17" s="173"/>
      <c r="N17" s="173"/>
      <c r="O17" s="173"/>
      <c r="P17" s="173"/>
      <c r="Q17" s="173"/>
      <c r="R17" s="173"/>
      <c r="S17" s="173"/>
      <c r="T17" s="173"/>
      <c r="U17" s="173"/>
      <c r="V17" s="173"/>
      <c r="W17" s="173"/>
      <c r="X17" s="173"/>
      <c r="Y17" s="173"/>
      <c r="Z17" s="173"/>
    </row>
    <row r="18" spans="1:26" ht="15" customHeight="1">
      <c r="A18" s="315" t="s">
        <v>27</v>
      </c>
      <c r="B18" s="301" t="s">
        <v>76</v>
      </c>
      <c r="C18" s="289"/>
      <c r="D18" s="190" t="s">
        <v>17</v>
      </c>
      <c r="E18" s="191">
        <f t="shared" ref="E18:H18" si="11">E9-E16</f>
        <v>0</v>
      </c>
      <c r="F18" s="191">
        <f t="shared" si="11"/>
        <v>0</v>
      </c>
      <c r="G18" s="191">
        <f t="shared" si="11"/>
        <v>0</v>
      </c>
      <c r="H18" s="191">
        <f t="shared" si="11"/>
        <v>0</v>
      </c>
      <c r="I18" s="316" t="s">
        <v>29</v>
      </c>
      <c r="J18" s="317"/>
      <c r="K18" s="173"/>
      <c r="L18" s="173"/>
      <c r="M18" s="173"/>
      <c r="N18" s="173"/>
      <c r="O18" s="173"/>
      <c r="P18" s="173"/>
      <c r="Q18" s="173"/>
      <c r="R18" s="173"/>
      <c r="S18" s="173"/>
      <c r="T18" s="173"/>
      <c r="U18" s="173"/>
      <c r="V18" s="173"/>
      <c r="W18" s="173"/>
      <c r="X18" s="173"/>
      <c r="Y18" s="173"/>
      <c r="Z18" s="173"/>
    </row>
    <row r="19" spans="1:26" ht="15" customHeight="1">
      <c r="A19" s="293"/>
      <c r="B19" s="301" t="s">
        <v>30</v>
      </c>
      <c r="C19" s="289"/>
      <c r="D19" s="190" t="s">
        <v>20</v>
      </c>
      <c r="E19" s="192" t="str">
        <f t="shared" ref="E19:H19" si="12">IF(E18=0,"",+E18/E9)</f>
        <v/>
      </c>
      <c r="F19" s="192" t="str">
        <f t="shared" si="12"/>
        <v/>
      </c>
      <c r="G19" s="192" t="str">
        <f t="shared" si="12"/>
        <v/>
      </c>
      <c r="H19" s="192" t="str">
        <f t="shared" si="12"/>
        <v/>
      </c>
      <c r="I19" s="293"/>
      <c r="J19" s="318"/>
      <c r="K19" s="173"/>
      <c r="L19" s="173"/>
      <c r="M19" s="173"/>
      <c r="N19" s="173"/>
      <c r="O19" s="173"/>
      <c r="P19" s="173"/>
      <c r="Q19" s="173"/>
      <c r="R19" s="173"/>
      <c r="S19" s="173"/>
      <c r="T19" s="173"/>
      <c r="U19" s="173"/>
      <c r="V19" s="173"/>
      <c r="W19" s="173"/>
      <c r="X19" s="173"/>
      <c r="Y19" s="173"/>
      <c r="Z19" s="173"/>
    </row>
    <row r="20" spans="1:26" ht="17.25" customHeight="1">
      <c r="A20" s="319" t="s">
        <v>222</v>
      </c>
      <c r="B20" s="312" t="s">
        <v>77</v>
      </c>
      <c r="C20" s="297"/>
      <c r="D20" s="117" t="s">
        <v>17</v>
      </c>
      <c r="E20" s="151"/>
      <c r="F20" s="151"/>
      <c r="G20" s="151"/>
      <c r="H20" s="151"/>
      <c r="I20" s="304" t="s">
        <v>32</v>
      </c>
      <c r="J20" s="320" t="s">
        <v>33</v>
      </c>
      <c r="K20" s="173"/>
      <c r="L20" s="173"/>
      <c r="M20" s="173"/>
      <c r="N20" s="173"/>
      <c r="O20" s="173"/>
      <c r="P20" s="173"/>
      <c r="Q20" s="173"/>
      <c r="R20" s="173"/>
      <c r="S20" s="173"/>
      <c r="T20" s="173"/>
      <c r="U20" s="173"/>
      <c r="V20" s="173"/>
      <c r="W20" s="173"/>
      <c r="X20" s="173"/>
      <c r="Y20" s="173"/>
      <c r="Z20" s="173"/>
    </row>
    <row r="21" spans="1:26" ht="17.25" customHeight="1">
      <c r="A21" s="292"/>
      <c r="B21" s="298"/>
      <c r="C21" s="299"/>
      <c r="D21" s="117" t="s">
        <v>20</v>
      </c>
      <c r="E21" s="189" t="str">
        <f t="shared" ref="E21:H21" si="13">IF(E20=0,"",+E20/E9)</f>
        <v/>
      </c>
      <c r="F21" s="189" t="str">
        <f t="shared" si="13"/>
        <v/>
      </c>
      <c r="G21" s="189" t="str">
        <f t="shared" si="13"/>
        <v/>
      </c>
      <c r="H21" s="189" t="str">
        <f t="shared" si="13"/>
        <v/>
      </c>
      <c r="I21" s="293"/>
      <c r="J21" s="321"/>
      <c r="K21" s="173"/>
      <c r="L21" s="173"/>
      <c r="M21" s="173"/>
      <c r="N21" s="173"/>
      <c r="O21" s="173"/>
      <c r="P21" s="173"/>
      <c r="Q21" s="173"/>
      <c r="R21" s="173"/>
      <c r="S21" s="173"/>
      <c r="T21" s="173"/>
      <c r="U21" s="173"/>
      <c r="V21" s="173"/>
      <c r="W21" s="173"/>
      <c r="X21" s="173"/>
      <c r="Y21" s="173"/>
      <c r="Z21" s="173"/>
    </row>
    <row r="22" spans="1:26" ht="17.25" customHeight="1">
      <c r="A22" s="292"/>
      <c r="B22" s="312" t="s">
        <v>34</v>
      </c>
      <c r="C22" s="297"/>
      <c r="D22" s="117" t="s">
        <v>17</v>
      </c>
      <c r="E22" s="187">
        <f t="shared" ref="E22:H22" si="14">E20+E16</f>
        <v>0</v>
      </c>
      <c r="F22" s="187">
        <f t="shared" si="14"/>
        <v>0</v>
      </c>
      <c r="G22" s="187">
        <f t="shared" si="14"/>
        <v>0</v>
      </c>
      <c r="H22" s="187">
        <f t="shared" si="14"/>
        <v>0</v>
      </c>
      <c r="I22" s="304" t="s">
        <v>35</v>
      </c>
      <c r="J22" s="321"/>
      <c r="K22" s="173"/>
      <c r="L22" s="173"/>
      <c r="M22" s="173"/>
      <c r="N22" s="173"/>
      <c r="O22" s="173"/>
      <c r="P22" s="173"/>
      <c r="Q22" s="173"/>
      <c r="R22" s="173"/>
      <c r="S22" s="173"/>
      <c r="T22" s="173"/>
      <c r="U22" s="173"/>
      <c r="V22" s="173"/>
      <c r="W22" s="173"/>
      <c r="X22" s="173"/>
      <c r="Y22" s="173"/>
      <c r="Z22" s="173"/>
    </row>
    <row r="23" spans="1:26" ht="17.25" customHeight="1">
      <c r="A23" s="292"/>
      <c r="B23" s="298"/>
      <c r="C23" s="299"/>
      <c r="D23" s="117" t="s">
        <v>20</v>
      </c>
      <c r="E23" s="189" t="str">
        <f t="shared" ref="E23:H23" si="15">IF(E22=0,"",+E22/E9)</f>
        <v/>
      </c>
      <c r="F23" s="189" t="str">
        <f t="shared" si="15"/>
        <v/>
      </c>
      <c r="G23" s="189" t="str">
        <f t="shared" si="15"/>
        <v/>
      </c>
      <c r="H23" s="189" t="str">
        <f t="shared" si="15"/>
        <v/>
      </c>
      <c r="I23" s="293"/>
      <c r="J23" s="322"/>
      <c r="K23" s="173"/>
      <c r="L23" s="173"/>
      <c r="M23" s="173"/>
      <c r="N23" s="173"/>
      <c r="O23" s="173"/>
      <c r="P23" s="173"/>
      <c r="Q23" s="173"/>
      <c r="R23" s="173"/>
      <c r="S23" s="173"/>
      <c r="T23" s="173"/>
      <c r="U23" s="173"/>
      <c r="V23" s="173"/>
      <c r="W23" s="173"/>
      <c r="X23" s="173"/>
      <c r="Y23" s="173"/>
      <c r="Z23" s="173"/>
    </row>
    <row r="24" spans="1:26" ht="17.25" customHeight="1">
      <c r="A24" s="292"/>
      <c r="B24" s="312" t="s">
        <v>213</v>
      </c>
      <c r="C24" s="297"/>
      <c r="D24" s="117" t="s">
        <v>17</v>
      </c>
      <c r="E24" s="187">
        <f t="shared" ref="E24:H24" si="16">E9-E22</f>
        <v>0</v>
      </c>
      <c r="F24" s="187">
        <f t="shared" si="16"/>
        <v>0</v>
      </c>
      <c r="G24" s="187">
        <f t="shared" si="16"/>
        <v>0</v>
      </c>
      <c r="H24" s="187">
        <f t="shared" si="16"/>
        <v>0</v>
      </c>
      <c r="I24" s="304" t="s">
        <v>37</v>
      </c>
      <c r="J24" s="320" t="s">
        <v>214</v>
      </c>
      <c r="K24" s="173"/>
      <c r="L24" s="173"/>
      <c r="M24" s="173"/>
      <c r="N24" s="173"/>
      <c r="O24" s="173"/>
      <c r="P24" s="173"/>
      <c r="Q24" s="173"/>
      <c r="R24" s="173"/>
      <c r="S24" s="173"/>
      <c r="T24" s="173"/>
      <c r="U24" s="173"/>
      <c r="V24" s="173"/>
      <c r="W24" s="173"/>
      <c r="X24" s="173"/>
      <c r="Y24" s="173"/>
      <c r="Z24" s="173"/>
    </row>
    <row r="25" spans="1:26" ht="17.25" customHeight="1">
      <c r="A25" s="293"/>
      <c r="B25" s="298"/>
      <c r="C25" s="299"/>
      <c r="D25" s="117" t="s">
        <v>20</v>
      </c>
      <c r="E25" s="189" t="str">
        <f t="shared" ref="E25:H25" si="17">IF(E24=0,"",+E24/E9)</f>
        <v/>
      </c>
      <c r="F25" s="189" t="str">
        <f t="shared" si="17"/>
        <v/>
      </c>
      <c r="G25" s="189" t="str">
        <f t="shared" si="17"/>
        <v/>
      </c>
      <c r="H25" s="189" t="str">
        <f t="shared" si="17"/>
        <v/>
      </c>
      <c r="I25" s="293"/>
      <c r="J25" s="321"/>
      <c r="K25" s="173"/>
      <c r="L25" s="173"/>
      <c r="M25" s="173"/>
      <c r="N25" s="173"/>
      <c r="O25" s="173"/>
      <c r="P25" s="173"/>
      <c r="Q25" s="173"/>
      <c r="R25" s="173"/>
      <c r="S25" s="173"/>
      <c r="T25" s="173"/>
      <c r="U25" s="173"/>
      <c r="V25" s="173"/>
      <c r="W25" s="173"/>
      <c r="X25" s="173"/>
      <c r="Y25" s="173"/>
      <c r="Z25" s="173"/>
    </row>
    <row r="26" spans="1:26" ht="14.25">
      <c r="A26" s="324"/>
      <c r="B26" s="288"/>
      <c r="C26" s="288"/>
      <c r="D26" s="288"/>
      <c r="E26" s="288"/>
      <c r="F26" s="288"/>
      <c r="G26" s="288"/>
      <c r="H26" s="289"/>
      <c r="I26" s="114"/>
      <c r="J26" s="115"/>
      <c r="K26" s="173"/>
      <c r="L26" s="173"/>
      <c r="M26" s="173"/>
      <c r="N26" s="173"/>
      <c r="O26" s="173"/>
      <c r="P26" s="173"/>
      <c r="Q26" s="173"/>
      <c r="R26" s="173"/>
      <c r="S26" s="173"/>
      <c r="T26" s="173"/>
      <c r="U26" s="173"/>
      <c r="V26" s="173"/>
      <c r="W26" s="173"/>
      <c r="X26" s="173"/>
      <c r="Y26" s="173"/>
      <c r="Z26" s="173"/>
    </row>
    <row r="27" spans="1:26" ht="14.25">
      <c r="A27" s="301" t="s">
        <v>38</v>
      </c>
      <c r="B27" s="288"/>
      <c r="C27" s="288"/>
      <c r="D27" s="288"/>
      <c r="E27" s="288"/>
      <c r="F27" s="288"/>
      <c r="G27" s="288"/>
      <c r="H27" s="288"/>
      <c r="I27" s="288"/>
      <c r="J27" s="289"/>
      <c r="K27" s="173"/>
      <c r="L27" s="173"/>
      <c r="M27" s="173"/>
      <c r="N27" s="173"/>
      <c r="O27" s="173"/>
      <c r="P27" s="173"/>
      <c r="Q27" s="173"/>
      <c r="R27" s="173"/>
      <c r="S27" s="173"/>
      <c r="T27" s="173"/>
      <c r="U27" s="173"/>
      <c r="V27" s="173"/>
      <c r="W27" s="173"/>
      <c r="X27" s="173"/>
      <c r="Y27" s="173"/>
      <c r="Z27" s="173"/>
    </row>
    <row r="28" spans="1:26" ht="23.25" customHeight="1">
      <c r="A28" s="207" t="s">
        <v>240</v>
      </c>
      <c r="B28" s="116" t="s">
        <v>175</v>
      </c>
      <c r="C28" s="119">
        <v>1</v>
      </c>
      <c r="D28" s="120">
        <v>2</v>
      </c>
      <c r="E28" s="121">
        <f t="shared" ref="E28:H28" si="18">E20*$C28*$D28</f>
        <v>0</v>
      </c>
      <c r="F28" s="121">
        <f t="shared" si="18"/>
        <v>0</v>
      </c>
      <c r="G28" s="121">
        <f t="shared" si="18"/>
        <v>0</v>
      </c>
      <c r="H28" s="121">
        <f t="shared" si="18"/>
        <v>0</v>
      </c>
      <c r="I28" s="118"/>
      <c r="J28" s="325" t="s">
        <v>40</v>
      </c>
      <c r="K28" s="173"/>
      <c r="L28" s="173"/>
      <c r="M28" s="173"/>
      <c r="N28" s="173"/>
      <c r="O28" s="173"/>
      <c r="P28" s="173"/>
      <c r="Q28" s="173"/>
      <c r="R28" s="173"/>
      <c r="S28" s="173"/>
      <c r="T28" s="173"/>
      <c r="U28" s="173"/>
      <c r="V28" s="173"/>
      <c r="W28" s="173"/>
      <c r="X28" s="173"/>
      <c r="Y28" s="173"/>
      <c r="Z28" s="173"/>
    </row>
    <row r="29" spans="1:26" ht="23.25" customHeight="1">
      <c r="A29" s="319" t="s">
        <v>241</v>
      </c>
      <c r="B29" s="116" t="s">
        <v>176</v>
      </c>
      <c r="C29" s="119">
        <v>0.1</v>
      </c>
      <c r="D29" s="120">
        <v>5</v>
      </c>
      <c r="E29" s="121">
        <f t="shared" ref="E29:H29" si="19">E20*$C29*$D29</f>
        <v>0</v>
      </c>
      <c r="F29" s="121">
        <f t="shared" si="19"/>
        <v>0</v>
      </c>
      <c r="G29" s="121">
        <f t="shared" si="19"/>
        <v>0</v>
      </c>
      <c r="H29" s="121">
        <f t="shared" si="19"/>
        <v>0</v>
      </c>
      <c r="I29" s="118"/>
      <c r="J29" s="326"/>
      <c r="K29" s="173"/>
      <c r="L29" s="173"/>
      <c r="M29" s="173"/>
      <c r="N29" s="173"/>
      <c r="O29" s="173"/>
      <c r="P29" s="173"/>
      <c r="Q29" s="173"/>
      <c r="R29" s="173"/>
      <c r="S29" s="173"/>
      <c r="T29" s="173"/>
      <c r="U29" s="173"/>
      <c r="V29" s="173"/>
      <c r="W29" s="173"/>
      <c r="X29" s="173"/>
      <c r="Y29" s="173"/>
      <c r="Z29" s="173"/>
    </row>
    <row r="30" spans="1:26" ht="23.25" customHeight="1">
      <c r="A30" s="293"/>
      <c r="B30" s="116" t="s">
        <v>177</v>
      </c>
      <c r="C30" s="119">
        <v>0.9</v>
      </c>
      <c r="D30" s="120">
        <v>10</v>
      </c>
      <c r="E30" s="121">
        <f t="shared" ref="E30:H30" si="20">E20*$C30*$D30</f>
        <v>0</v>
      </c>
      <c r="F30" s="121">
        <f t="shared" si="20"/>
        <v>0</v>
      </c>
      <c r="G30" s="121">
        <f t="shared" si="20"/>
        <v>0</v>
      </c>
      <c r="H30" s="121">
        <f t="shared" si="20"/>
        <v>0</v>
      </c>
      <c r="I30" s="118"/>
      <c r="J30" s="326"/>
      <c r="K30" s="173"/>
      <c r="L30" s="173"/>
      <c r="M30" s="173"/>
      <c r="N30" s="173"/>
      <c r="O30" s="173"/>
      <c r="P30" s="173"/>
      <c r="Q30" s="173"/>
      <c r="R30" s="173"/>
      <c r="S30" s="173"/>
      <c r="T30" s="173"/>
      <c r="U30" s="173"/>
      <c r="V30" s="173"/>
      <c r="W30" s="173"/>
      <c r="X30" s="173"/>
      <c r="Y30" s="173"/>
      <c r="Z30" s="173"/>
    </row>
    <row r="31" spans="1:26" ht="36">
      <c r="A31" s="207" t="s">
        <v>242</v>
      </c>
      <c r="B31" s="311" t="s">
        <v>178</v>
      </c>
      <c r="C31" s="288"/>
      <c r="D31" s="289"/>
      <c r="E31" s="122">
        <f t="shared" ref="E31:H31" si="21">E28</f>
        <v>0</v>
      </c>
      <c r="F31" s="122">
        <f t="shared" si="21"/>
        <v>0</v>
      </c>
      <c r="G31" s="122">
        <f t="shared" si="21"/>
        <v>0</v>
      </c>
      <c r="H31" s="122">
        <f t="shared" si="21"/>
        <v>0</v>
      </c>
      <c r="I31" s="118"/>
      <c r="J31" s="327"/>
      <c r="K31" s="173"/>
      <c r="L31" s="173"/>
      <c r="M31" s="173"/>
      <c r="N31" s="173"/>
      <c r="O31" s="173"/>
      <c r="P31" s="173"/>
      <c r="Q31" s="173"/>
      <c r="R31" s="173"/>
      <c r="S31" s="173"/>
      <c r="T31" s="173"/>
      <c r="U31" s="173"/>
      <c r="V31" s="173"/>
      <c r="W31" s="173"/>
      <c r="X31" s="173"/>
      <c r="Y31" s="173"/>
      <c r="Z31" s="173"/>
    </row>
    <row r="32" spans="1:26" ht="24">
      <c r="A32" s="207" t="s">
        <v>239</v>
      </c>
      <c r="B32" s="311" t="s">
        <v>179</v>
      </c>
      <c r="C32" s="288"/>
      <c r="D32" s="289"/>
      <c r="E32" s="122">
        <f t="shared" ref="E32:H32" si="22">E29+E30</f>
        <v>0</v>
      </c>
      <c r="F32" s="122">
        <f t="shared" si="22"/>
        <v>0</v>
      </c>
      <c r="G32" s="122">
        <f t="shared" si="22"/>
        <v>0</v>
      </c>
      <c r="H32" s="122">
        <f t="shared" si="22"/>
        <v>0</v>
      </c>
      <c r="I32" s="118"/>
      <c r="J32" s="123"/>
      <c r="K32" s="173"/>
      <c r="L32" s="173"/>
      <c r="M32" s="173"/>
      <c r="N32" s="173"/>
      <c r="O32" s="173"/>
      <c r="P32" s="173"/>
      <c r="Q32" s="173"/>
      <c r="R32" s="173"/>
      <c r="S32" s="173"/>
      <c r="T32" s="173"/>
      <c r="U32" s="173"/>
      <c r="V32" s="173"/>
      <c r="W32" s="173"/>
      <c r="X32" s="173"/>
      <c r="Y32" s="173"/>
      <c r="Z32" s="173"/>
    </row>
    <row r="33" spans="1:26" ht="8.25" customHeight="1">
      <c r="A33" s="208"/>
      <c r="B33" s="124"/>
      <c r="C33" s="124"/>
      <c r="D33" s="124"/>
      <c r="E33" s="124"/>
      <c r="F33" s="124"/>
      <c r="G33" s="124"/>
      <c r="H33" s="124"/>
      <c r="I33" s="114"/>
      <c r="J33" s="115"/>
      <c r="K33" s="173"/>
      <c r="L33" s="173"/>
      <c r="M33" s="173"/>
      <c r="N33" s="173"/>
      <c r="O33" s="173"/>
      <c r="P33" s="173"/>
      <c r="Q33" s="173"/>
      <c r="R33" s="173"/>
      <c r="S33" s="173"/>
      <c r="T33" s="173"/>
      <c r="U33" s="173"/>
      <c r="V33" s="173"/>
      <c r="W33" s="173"/>
      <c r="X33" s="173"/>
      <c r="Y33" s="173"/>
      <c r="Z33" s="173"/>
    </row>
    <row r="34" spans="1:26" ht="15.6" customHeight="1">
      <c r="A34" s="319" t="s">
        <v>243</v>
      </c>
      <c r="B34" s="323" t="s">
        <v>180</v>
      </c>
      <c r="C34" s="289"/>
      <c r="D34" s="125">
        <v>0.05</v>
      </c>
      <c r="E34" s="122">
        <f t="shared" ref="E34:H34" si="23">E31+(E31*$D$34)</f>
        <v>0</v>
      </c>
      <c r="F34" s="122">
        <f t="shared" si="23"/>
        <v>0</v>
      </c>
      <c r="G34" s="122">
        <f t="shared" si="23"/>
        <v>0</v>
      </c>
      <c r="H34" s="122">
        <f t="shared" si="23"/>
        <v>0</v>
      </c>
      <c r="I34" s="118"/>
      <c r="J34" s="305" t="s">
        <v>181</v>
      </c>
      <c r="K34" s="173"/>
      <c r="L34" s="173"/>
      <c r="M34" s="173"/>
      <c r="N34" s="173"/>
      <c r="O34" s="173"/>
      <c r="P34" s="173"/>
      <c r="Q34" s="173"/>
      <c r="R34" s="173"/>
      <c r="S34" s="173"/>
      <c r="T34" s="173"/>
      <c r="U34" s="173"/>
      <c r="V34" s="173"/>
      <c r="W34" s="173"/>
      <c r="X34" s="173"/>
      <c r="Y34" s="173"/>
      <c r="Z34" s="173"/>
    </row>
    <row r="35" spans="1:26">
      <c r="A35" s="293"/>
      <c r="B35" s="323" t="s">
        <v>182</v>
      </c>
      <c r="C35" s="289"/>
      <c r="D35" s="125">
        <v>0.05</v>
      </c>
      <c r="E35" s="122">
        <f t="shared" ref="E35:H35" si="24">E32+(E32*$D$35)</f>
        <v>0</v>
      </c>
      <c r="F35" s="122">
        <f t="shared" si="24"/>
        <v>0</v>
      </c>
      <c r="G35" s="122">
        <f t="shared" si="24"/>
        <v>0</v>
      </c>
      <c r="H35" s="122">
        <f t="shared" si="24"/>
        <v>0</v>
      </c>
      <c r="I35" s="118"/>
      <c r="J35" s="306"/>
      <c r="K35" s="173"/>
      <c r="L35" s="173"/>
      <c r="M35" s="173"/>
      <c r="N35" s="173"/>
      <c r="O35" s="173"/>
      <c r="P35" s="173"/>
      <c r="Q35" s="173"/>
      <c r="R35" s="173"/>
      <c r="S35" s="173"/>
      <c r="T35" s="173"/>
      <c r="U35" s="173"/>
      <c r="V35" s="173"/>
      <c r="W35" s="173"/>
      <c r="X35" s="173"/>
      <c r="Y35" s="173"/>
      <c r="Z35" s="173"/>
    </row>
    <row r="36" spans="1:26" ht="26.25" customHeight="1">
      <c r="A36" s="308" t="s">
        <v>244</v>
      </c>
      <c r="B36" s="323" t="s">
        <v>183</v>
      </c>
      <c r="C36" s="289"/>
      <c r="D36" s="126">
        <v>0.25</v>
      </c>
      <c r="E36" s="122">
        <f t="shared" ref="E36:F36" si="25">E34*$D$36</f>
        <v>0</v>
      </c>
      <c r="F36" s="122">
        <f t="shared" si="25"/>
        <v>0</v>
      </c>
      <c r="G36" s="127">
        <f t="shared" ref="G36:H36" si="26">(G34*$D$36)-(G34*$D$36)</f>
        <v>0</v>
      </c>
      <c r="H36" s="127">
        <f t="shared" si="26"/>
        <v>0</v>
      </c>
      <c r="I36" s="118"/>
      <c r="J36" s="305" t="s">
        <v>184</v>
      </c>
      <c r="K36" s="173"/>
      <c r="L36" s="173"/>
      <c r="M36" s="173"/>
      <c r="N36" s="173"/>
      <c r="O36" s="173"/>
      <c r="P36" s="173"/>
      <c r="Q36" s="173"/>
      <c r="R36" s="173"/>
      <c r="S36" s="173"/>
      <c r="T36" s="173"/>
      <c r="U36" s="173"/>
      <c r="V36" s="173"/>
      <c r="W36" s="173"/>
      <c r="X36" s="173"/>
      <c r="Y36" s="173"/>
      <c r="Z36" s="173"/>
    </row>
    <row r="37" spans="1:26" ht="26.25" customHeight="1">
      <c r="A37" s="293"/>
      <c r="B37" s="323" t="s">
        <v>185</v>
      </c>
      <c r="C37" s="289"/>
      <c r="D37" s="126">
        <v>0.25</v>
      </c>
      <c r="E37" s="122">
        <f t="shared" ref="E37:F37" si="27">E35*$D$37</f>
        <v>0</v>
      </c>
      <c r="F37" s="122">
        <f t="shared" si="27"/>
        <v>0</v>
      </c>
      <c r="G37" s="127">
        <f t="shared" ref="G37:H37" si="28">(G35*$D$37)-(G35*$D$37)</f>
        <v>0</v>
      </c>
      <c r="H37" s="127">
        <f t="shared" si="28"/>
        <v>0</v>
      </c>
      <c r="I37" s="118"/>
      <c r="J37" s="306"/>
      <c r="K37" s="173"/>
      <c r="L37" s="173"/>
      <c r="M37" s="173"/>
      <c r="N37" s="173"/>
      <c r="O37" s="173"/>
      <c r="P37" s="173"/>
      <c r="Q37" s="173"/>
      <c r="R37" s="173"/>
      <c r="S37" s="173"/>
      <c r="T37" s="173"/>
      <c r="U37" s="173"/>
      <c r="V37" s="173"/>
      <c r="W37" s="173"/>
      <c r="X37" s="173"/>
      <c r="Y37" s="173"/>
      <c r="Z37" s="173"/>
    </row>
    <row r="38" spans="1:26" ht="15.75" customHeight="1">
      <c r="A38" s="329" t="s">
        <v>186</v>
      </c>
      <c r="B38" s="301" t="s">
        <v>187</v>
      </c>
      <c r="C38" s="288"/>
      <c r="D38" s="289"/>
      <c r="E38" s="128">
        <f t="shared" ref="E38:H38" si="29">E34+E36</f>
        <v>0</v>
      </c>
      <c r="F38" s="128">
        <f t="shared" si="29"/>
        <v>0</v>
      </c>
      <c r="G38" s="128">
        <f t="shared" si="29"/>
        <v>0</v>
      </c>
      <c r="H38" s="128">
        <f t="shared" si="29"/>
        <v>0</v>
      </c>
      <c r="I38" s="129"/>
      <c r="J38" s="330" t="s">
        <v>50</v>
      </c>
      <c r="K38" s="173"/>
      <c r="L38" s="173"/>
      <c r="M38" s="173"/>
      <c r="N38" s="173"/>
      <c r="O38" s="173"/>
      <c r="P38" s="173"/>
      <c r="Q38" s="173"/>
      <c r="R38" s="173"/>
      <c r="S38" s="173"/>
      <c r="T38" s="173"/>
      <c r="U38" s="173"/>
      <c r="V38" s="173"/>
      <c r="W38" s="173"/>
      <c r="X38" s="173"/>
      <c r="Y38" s="173"/>
      <c r="Z38" s="173"/>
    </row>
    <row r="39" spans="1:26" ht="15.75" customHeight="1">
      <c r="A39" s="293"/>
      <c r="B39" s="301" t="s">
        <v>188</v>
      </c>
      <c r="C39" s="289"/>
      <c r="D39" s="130">
        <v>100</v>
      </c>
      <c r="E39" s="128">
        <f t="shared" ref="E39:H39" si="30">E38/$D$39</f>
        <v>0</v>
      </c>
      <c r="F39" s="128">
        <f t="shared" si="30"/>
        <v>0</v>
      </c>
      <c r="G39" s="128">
        <f t="shared" si="30"/>
        <v>0</v>
      </c>
      <c r="H39" s="128">
        <f t="shared" si="30"/>
        <v>0</v>
      </c>
      <c r="I39" s="129"/>
      <c r="J39" s="331"/>
      <c r="K39" s="173"/>
      <c r="L39" s="173"/>
      <c r="M39" s="173"/>
      <c r="N39" s="173"/>
      <c r="O39" s="173"/>
      <c r="P39" s="173"/>
      <c r="Q39" s="173"/>
      <c r="R39" s="173"/>
      <c r="S39" s="173"/>
      <c r="T39" s="173"/>
      <c r="U39" s="173"/>
      <c r="V39" s="173"/>
      <c r="W39" s="173"/>
      <c r="X39" s="173"/>
      <c r="Y39" s="173"/>
      <c r="Z39" s="173"/>
    </row>
    <row r="40" spans="1:26" ht="15.75" customHeight="1">
      <c r="A40" s="329" t="s">
        <v>189</v>
      </c>
      <c r="B40" s="328" t="s">
        <v>190</v>
      </c>
      <c r="C40" s="288"/>
      <c r="D40" s="289"/>
      <c r="E40" s="128">
        <f t="shared" ref="E40:H40" si="31">E35+E37</f>
        <v>0</v>
      </c>
      <c r="F40" s="128">
        <f t="shared" si="31"/>
        <v>0</v>
      </c>
      <c r="G40" s="128">
        <f t="shared" si="31"/>
        <v>0</v>
      </c>
      <c r="H40" s="128">
        <f t="shared" si="31"/>
        <v>0</v>
      </c>
      <c r="I40" s="193"/>
      <c r="J40" s="330" t="s">
        <v>50</v>
      </c>
      <c r="K40" s="173"/>
      <c r="L40" s="173"/>
      <c r="M40" s="173"/>
      <c r="N40" s="173"/>
      <c r="O40" s="173"/>
      <c r="P40" s="173"/>
      <c r="Q40" s="173"/>
      <c r="R40" s="173"/>
      <c r="S40" s="173"/>
      <c r="T40" s="173"/>
      <c r="U40" s="173"/>
      <c r="V40" s="173"/>
      <c r="W40" s="173"/>
      <c r="X40" s="173"/>
      <c r="Y40" s="173"/>
      <c r="Z40" s="173"/>
    </row>
    <row r="41" spans="1:26" ht="15.75" customHeight="1">
      <c r="A41" s="293"/>
      <c r="B41" s="332" t="s">
        <v>191</v>
      </c>
      <c r="C41" s="289"/>
      <c r="D41" s="130">
        <v>100</v>
      </c>
      <c r="E41" s="128">
        <f t="shared" ref="E41:H41" si="32">E40/$D41</f>
        <v>0</v>
      </c>
      <c r="F41" s="128">
        <f t="shared" si="32"/>
        <v>0</v>
      </c>
      <c r="G41" s="128">
        <f t="shared" si="32"/>
        <v>0</v>
      </c>
      <c r="H41" s="128">
        <f t="shared" si="32"/>
        <v>0</v>
      </c>
      <c r="I41" s="193"/>
      <c r="J41" s="331"/>
      <c r="K41" s="173"/>
      <c r="L41" s="173"/>
      <c r="M41" s="173"/>
      <c r="N41" s="173"/>
      <c r="O41" s="173"/>
      <c r="P41" s="173"/>
      <c r="Q41" s="173"/>
      <c r="R41" s="173"/>
      <c r="S41" s="173"/>
      <c r="T41" s="173"/>
      <c r="U41" s="173"/>
      <c r="V41" s="173"/>
      <c r="W41" s="173"/>
      <c r="X41" s="173"/>
      <c r="Y41" s="173"/>
      <c r="Z41" s="173"/>
    </row>
    <row r="42" spans="1:26" ht="14.25">
      <c r="A42" s="324"/>
      <c r="B42" s="288"/>
      <c r="C42" s="288"/>
      <c r="D42" s="288"/>
      <c r="E42" s="288"/>
      <c r="F42" s="288"/>
      <c r="G42" s="288"/>
      <c r="H42" s="289"/>
      <c r="I42" s="114"/>
      <c r="J42" s="115"/>
      <c r="K42" s="173"/>
      <c r="L42" s="173"/>
      <c r="M42" s="173"/>
      <c r="N42" s="173"/>
      <c r="O42" s="173"/>
      <c r="P42" s="173"/>
      <c r="Q42" s="173"/>
      <c r="R42" s="173"/>
      <c r="S42" s="173"/>
      <c r="T42" s="173"/>
      <c r="U42" s="173"/>
      <c r="V42" s="173"/>
      <c r="W42" s="173"/>
      <c r="X42" s="173"/>
      <c r="Y42" s="173"/>
      <c r="Z42" s="173"/>
    </row>
    <row r="43" spans="1:26" ht="14.25">
      <c r="A43" s="328" t="s">
        <v>52</v>
      </c>
      <c r="B43" s="288"/>
      <c r="C43" s="288"/>
      <c r="D43" s="288"/>
      <c r="E43" s="288"/>
      <c r="F43" s="288"/>
      <c r="G43" s="288"/>
      <c r="H43" s="288"/>
      <c r="I43" s="288"/>
      <c r="J43" s="289"/>
      <c r="K43" s="173"/>
      <c r="L43" s="173"/>
      <c r="M43" s="173"/>
      <c r="N43" s="173"/>
      <c r="O43" s="173"/>
      <c r="P43" s="173"/>
      <c r="Q43" s="173"/>
      <c r="R43" s="173"/>
      <c r="S43" s="173"/>
      <c r="T43" s="173"/>
      <c r="U43" s="173"/>
      <c r="V43" s="173"/>
      <c r="W43" s="173"/>
      <c r="X43" s="173"/>
      <c r="Y43" s="173"/>
      <c r="Z43" s="173"/>
    </row>
    <row r="44" spans="1:26" ht="22.5" customHeight="1">
      <c r="A44" s="319" t="s">
        <v>245</v>
      </c>
      <c r="B44" s="323" t="s">
        <v>192</v>
      </c>
      <c r="C44" s="289"/>
      <c r="D44" s="131">
        <v>8.31</v>
      </c>
      <c r="E44" s="132">
        <f t="shared" ref="E44:H44" si="33">E39*$D$44</f>
        <v>0</v>
      </c>
      <c r="F44" s="132">
        <f t="shared" si="33"/>
        <v>0</v>
      </c>
      <c r="G44" s="132">
        <f t="shared" si="33"/>
        <v>0</v>
      </c>
      <c r="H44" s="132">
        <f t="shared" si="33"/>
        <v>0</v>
      </c>
      <c r="I44" s="118"/>
      <c r="J44" s="305" t="s">
        <v>193</v>
      </c>
      <c r="K44" s="173"/>
      <c r="L44" s="173"/>
      <c r="M44" s="173"/>
      <c r="N44" s="173"/>
      <c r="O44" s="173"/>
      <c r="P44" s="173"/>
      <c r="Q44" s="173"/>
      <c r="R44" s="173"/>
      <c r="S44" s="173"/>
      <c r="T44" s="173"/>
      <c r="U44" s="173"/>
      <c r="V44" s="173"/>
      <c r="W44" s="173"/>
      <c r="X44" s="173"/>
      <c r="Y44" s="173"/>
      <c r="Z44" s="173"/>
    </row>
    <row r="45" spans="1:26" ht="27.75" customHeight="1">
      <c r="A45" s="293"/>
      <c r="B45" s="323" t="s">
        <v>194</v>
      </c>
      <c r="C45" s="289"/>
      <c r="D45" s="131">
        <v>1.38</v>
      </c>
      <c r="E45" s="132">
        <f t="shared" ref="E45:H45" si="34">E41*$D$45</f>
        <v>0</v>
      </c>
      <c r="F45" s="132">
        <f t="shared" si="34"/>
        <v>0</v>
      </c>
      <c r="G45" s="132">
        <f t="shared" si="34"/>
        <v>0</v>
      </c>
      <c r="H45" s="132">
        <f t="shared" si="34"/>
        <v>0</v>
      </c>
      <c r="I45" s="118"/>
      <c r="J45" s="306"/>
      <c r="K45" s="173"/>
      <c r="L45" s="173"/>
      <c r="M45" s="173"/>
      <c r="N45" s="173"/>
      <c r="O45" s="173"/>
      <c r="P45" s="173"/>
      <c r="Q45" s="173"/>
      <c r="R45" s="173"/>
      <c r="S45" s="173"/>
      <c r="T45" s="173"/>
      <c r="U45" s="173"/>
      <c r="V45" s="173"/>
      <c r="W45" s="173"/>
      <c r="X45" s="173"/>
      <c r="Y45" s="173"/>
      <c r="Z45" s="173"/>
    </row>
    <row r="46" spans="1:26" ht="22.5" customHeight="1">
      <c r="A46" s="319" t="s">
        <v>246</v>
      </c>
      <c r="B46" s="323" t="s">
        <v>195</v>
      </c>
      <c r="C46" s="289"/>
      <c r="D46" s="186">
        <v>0.25</v>
      </c>
      <c r="E46" s="132">
        <f t="shared" ref="E46:H46" si="35">E44*$D$46</f>
        <v>0</v>
      </c>
      <c r="F46" s="132">
        <f t="shared" si="35"/>
        <v>0</v>
      </c>
      <c r="G46" s="132">
        <f t="shared" si="35"/>
        <v>0</v>
      </c>
      <c r="H46" s="132">
        <f t="shared" si="35"/>
        <v>0</v>
      </c>
      <c r="I46" s="118"/>
      <c r="J46" s="305" t="s">
        <v>196</v>
      </c>
      <c r="K46" s="173"/>
      <c r="L46" s="173"/>
      <c r="M46" s="173"/>
      <c r="N46" s="173"/>
      <c r="O46" s="173"/>
      <c r="P46" s="173"/>
      <c r="Q46" s="173"/>
      <c r="R46" s="173"/>
      <c r="S46" s="173"/>
      <c r="T46" s="173"/>
      <c r="U46" s="173"/>
      <c r="V46" s="173"/>
      <c r="W46" s="173"/>
      <c r="X46" s="173"/>
      <c r="Y46" s="173"/>
      <c r="Z46" s="173"/>
    </row>
    <row r="47" spans="1:26" ht="22.5" customHeight="1">
      <c r="A47" s="293"/>
      <c r="B47" s="323" t="s">
        <v>197</v>
      </c>
      <c r="C47" s="289"/>
      <c r="D47" s="186">
        <v>0.25</v>
      </c>
      <c r="E47" s="132">
        <f t="shared" ref="E47:H47" si="36">E45*$D$47</f>
        <v>0</v>
      </c>
      <c r="F47" s="132">
        <f t="shared" si="36"/>
        <v>0</v>
      </c>
      <c r="G47" s="132">
        <f t="shared" si="36"/>
        <v>0</v>
      </c>
      <c r="H47" s="132">
        <f t="shared" si="36"/>
        <v>0</v>
      </c>
      <c r="I47" s="118"/>
      <c r="J47" s="306"/>
      <c r="K47" s="173"/>
      <c r="L47" s="173"/>
      <c r="M47" s="173"/>
      <c r="N47" s="173"/>
      <c r="O47" s="173"/>
      <c r="P47" s="173"/>
      <c r="Q47" s="173"/>
      <c r="R47" s="173"/>
      <c r="S47" s="173"/>
      <c r="T47" s="173"/>
      <c r="U47" s="173"/>
      <c r="V47" s="173"/>
      <c r="W47" s="173"/>
      <c r="X47" s="173"/>
      <c r="Y47" s="173"/>
      <c r="Z47" s="173"/>
    </row>
    <row r="48" spans="1:26" ht="22.5" customHeight="1">
      <c r="A48" s="319" t="s">
        <v>247</v>
      </c>
      <c r="B48" s="323" t="s">
        <v>198</v>
      </c>
      <c r="C48" s="289"/>
      <c r="D48" s="126">
        <v>0.08</v>
      </c>
      <c r="E48" s="132">
        <f t="shared" ref="E48:H48" si="37">E44*$D$48</f>
        <v>0</v>
      </c>
      <c r="F48" s="132">
        <f t="shared" si="37"/>
        <v>0</v>
      </c>
      <c r="G48" s="132">
        <f t="shared" si="37"/>
        <v>0</v>
      </c>
      <c r="H48" s="132">
        <f t="shared" si="37"/>
        <v>0</v>
      </c>
      <c r="I48" s="118"/>
      <c r="J48" s="305" t="s">
        <v>199</v>
      </c>
      <c r="K48" s="173"/>
      <c r="L48" s="173"/>
      <c r="M48" s="173"/>
      <c r="N48" s="173"/>
      <c r="O48" s="173"/>
      <c r="P48" s="173"/>
      <c r="Q48" s="173"/>
      <c r="R48" s="173"/>
      <c r="S48" s="173"/>
      <c r="T48" s="173"/>
      <c r="U48" s="173"/>
      <c r="V48" s="173"/>
      <c r="W48" s="173"/>
      <c r="X48" s="173"/>
      <c r="Y48" s="173"/>
      <c r="Z48" s="173"/>
    </row>
    <row r="49" spans="1:26" ht="24.75" customHeight="1">
      <c r="A49" s="293"/>
      <c r="B49" s="323" t="s">
        <v>200</v>
      </c>
      <c r="C49" s="289"/>
      <c r="D49" s="126">
        <v>0.08</v>
      </c>
      <c r="E49" s="132">
        <f t="shared" ref="E49:H49" si="38">E45*$D$49</f>
        <v>0</v>
      </c>
      <c r="F49" s="132">
        <f t="shared" si="38"/>
        <v>0</v>
      </c>
      <c r="G49" s="132">
        <f t="shared" si="38"/>
        <v>0</v>
      </c>
      <c r="H49" s="132">
        <f t="shared" si="38"/>
        <v>0</v>
      </c>
      <c r="I49" s="118"/>
      <c r="J49" s="306"/>
      <c r="K49" s="173"/>
      <c r="L49" s="173"/>
      <c r="M49" s="173"/>
      <c r="N49" s="173"/>
      <c r="O49" s="173"/>
      <c r="P49" s="173"/>
      <c r="Q49" s="173"/>
      <c r="R49" s="173"/>
      <c r="S49" s="173"/>
      <c r="T49" s="173"/>
      <c r="U49" s="173"/>
      <c r="V49" s="173"/>
      <c r="W49" s="173"/>
      <c r="X49" s="173"/>
      <c r="Y49" s="173"/>
      <c r="Z49" s="173"/>
    </row>
    <row r="50" spans="1:26" ht="22.5" customHeight="1">
      <c r="A50" s="319" t="s">
        <v>248</v>
      </c>
      <c r="B50" s="333" t="s">
        <v>201</v>
      </c>
      <c r="C50" s="289"/>
      <c r="D50" s="126">
        <v>0.15</v>
      </c>
      <c r="E50" s="132">
        <f t="shared" ref="E50:H50" si="39">E44*$D$50</f>
        <v>0</v>
      </c>
      <c r="F50" s="132">
        <f t="shared" si="39"/>
        <v>0</v>
      </c>
      <c r="G50" s="132">
        <f t="shared" si="39"/>
        <v>0</v>
      </c>
      <c r="H50" s="132">
        <f t="shared" si="39"/>
        <v>0</v>
      </c>
      <c r="I50" s="118"/>
      <c r="J50" s="305" t="s">
        <v>202</v>
      </c>
      <c r="K50" s="173"/>
      <c r="L50" s="173"/>
      <c r="M50" s="173"/>
      <c r="N50" s="173"/>
      <c r="O50" s="173"/>
      <c r="P50" s="173"/>
      <c r="Q50" s="173"/>
      <c r="R50" s="173"/>
      <c r="S50" s="173"/>
      <c r="T50" s="173"/>
      <c r="U50" s="173"/>
      <c r="V50" s="173"/>
      <c r="W50" s="173"/>
      <c r="X50" s="173"/>
      <c r="Y50" s="173"/>
      <c r="Z50" s="173"/>
    </row>
    <row r="51" spans="1:26" ht="36" customHeight="1">
      <c r="A51" s="293"/>
      <c r="B51" s="333" t="s">
        <v>203</v>
      </c>
      <c r="C51" s="289"/>
      <c r="D51" s="126">
        <v>0.15</v>
      </c>
      <c r="E51" s="132">
        <f t="shared" ref="E51:H51" si="40">E45*$D$51</f>
        <v>0</v>
      </c>
      <c r="F51" s="132">
        <f t="shared" si="40"/>
        <v>0</v>
      </c>
      <c r="G51" s="132">
        <f t="shared" si="40"/>
        <v>0</v>
      </c>
      <c r="H51" s="132">
        <f t="shared" si="40"/>
        <v>0</v>
      </c>
      <c r="I51" s="118"/>
      <c r="J51" s="306"/>
      <c r="K51" s="173"/>
      <c r="L51" s="173"/>
      <c r="M51" s="173"/>
      <c r="N51" s="173"/>
      <c r="O51" s="173"/>
      <c r="P51" s="173"/>
      <c r="Q51" s="173"/>
      <c r="R51" s="173"/>
      <c r="S51" s="173"/>
      <c r="T51" s="173"/>
      <c r="U51" s="173"/>
      <c r="V51" s="173"/>
      <c r="W51" s="173"/>
      <c r="X51" s="173"/>
      <c r="Y51" s="173"/>
      <c r="Z51" s="173"/>
    </row>
    <row r="52" spans="1:26" ht="17.25" customHeight="1">
      <c r="A52" s="334" t="s">
        <v>204</v>
      </c>
      <c r="B52" s="288"/>
      <c r="C52" s="288"/>
      <c r="D52" s="289"/>
      <c r="E52" s="132">
        <f t="shared" ref="E52:H53" si="41">E44+E46+E48+E50</f>
        <v>0</v>
      </c>
      <c r="F52" s="132">
        <f t="shared" si="41"/>
        <v>0</v>
      </c>
      <c r="G52" s="132">
        <f t="shared" si="41"/>
        <v>0</v>
      </c>
      <c r="H52" s="132">
        <f t="shared" si="41"/>
        <v>0</v>
      </c>
      <c r="I52" s="118"/>
      <c r="J52" s="194"/>
      <c r="K52" s="173"/>
      <c r="L52" s="173"/>
      <c r="M52" s="173"/>
      <c r="N52" s="173"/>
      <c r="O52" s="173"/>
      <c r="P52" s="173"/>
      <c r="Q52" s="173"/>
      <c r="R52" s="173"/>
      <c r="S52" s="173"/>
      <c r="T52" s="173"/>
      <c r="U52" s="173"/>
      <c r="V52" s="173"/>
      <c r="W52" s="173"/>
      <c r="X52" s="173"/>
      <c r="Y52" s="173"/>
      <c r="Z52" s="173"/>
    </row>
    <row r="53" spans="1:26" ht="17.25" customHeight="1">
      <c r="A53" s="334" t="s">
        <v>205</v>
      </c>
      <c r="B53" s="288"/>
      <c r="C53" s="288"/>
      <c r="D53" s="289"/>
      <c r="E53" s="132">
        <f t="shared" si="41"/>
        <v>0</v>
      </c>
      <c r="F53" s="132">
        <f t="shared" si="41"/>
        <v>0</v>
      </c>
      <c r="G53" s="132">
        <f t="shared" si="41"/>
        <v>0</v>
      </c>
      <c r="H53" s="132">
        <f t="shared" si="41"/>
        <v>0</v>
      </c>
      <c r="I53" s="118"/>
      <c r="J53" s="133"/>
      <c r="K53" s="173"/>
      <c r="L53" s="173"/>
      <c r="M53" s="173"/>
      <c r="N53" s="173"/>
      <c r="O53" s="173"/>
      <c r="P53" s="173"/>
      <c r="Q53" s="173"/>
      <c r="R53" s="173"/>
      <c r="S53" s="173"/>
      <c r="T53" s="173"/>
      <c r="U53" s="173"/>
      <c r="V53" s="173"/>
      <c r="W53" s="173"/>
      <c r="X53" s="173"/>
      <c r="Y53" s="173"/>
      <c r="Z53" s="173"/>
    </row>
    <row r="54" spans="1:26" ht="17.25" customHeight="1">
      <c r="A54" s="334" t="s">
        <v>207</v>
      </c>
      <c r="B54" s="288"/>
      <c r="C54" s="288"/>
      <c r="D54" s="289"/>
      <c r="E54" s="134">
        <f t="shared" ref="E54:H54" si="42">E52+E53</f>
        <v>0</v>
      </c>
      <c r="F54" s="134">
        <f t="shared" si="42"/>
        <v>0</v>
      </c>
      <c r="G54" s="134">
        <f t="shared" si="42"/>
        <v>0</v>
      </c>
      <c r="H54" s="134">
        <f t="shared" si="42"/>
        <v>0</v>
      </c>
      <c r="I54" s="129"/>
      <c r="J54" s="135"/>
      <c r="K54" s="173"/>
      <c r="L54" s="173"/>
      <c r="M54" s="173"/>
      <c r="N54" s="173"/>
      <c r="O54" s="173"/>
      <c r="P54" s="173"/>
      <c r="Q54" s="173"/>
      <c r="R54" s="173"/>
      <c r="S54" s="173"/>
      <c r="T54" s="173"/>
      <c r="U54" s="173"/>
      <c r="V54" s="173"/>
      <c r="W54" s="173"/>
      <c r="X54" s="173"/>
      <c r="Y54" s="173"/>
      <c r="Z54" s="173"/>
    </row>
    <row r="55" spans="1:26" ht="14.25">
      <c r="A55" s="335"/>
      <c r="B55" s="336"/>
      <c r="C55" s="336"/>
      <c r="D55" s="336"/>
      <c r="E55" s="336"/>
      <c r="F55" s="336"/>
      <c r="G55" s="336"/>
      <c r="H55" s="336"/>
      <c r="I55" s="336"/>
      <c r="J55" s="297"/>
      <c r="K55" s="173"/>
      <c r="L55" s="173"/>
      <c r="M55" s="173"/>
      <c r="N55" s="173"/>
      <c r="O55" s="173"/>
      <c r="P55" s="173"/>
      <c r="Q55" s="173"/>
      <c r="R55" s="173"/>
      <c r="S55" s="173"/>
      <c r="T55" s="173"/>
      <c r="U55" s="173"/>
      <c r="V55" s="173"/>
      <c r="W55" s="173"/>
      <c r="X55" s="173"/>
      <c r="Y55" s="173"/>
      <c r="Z55" s="173"/>
    </row>
    <row r="56" spans="1:26" ht="14.25">
      <c r="A56" s="298"/>
      <c r="B56" s="337"/>
      <c r="C56" s="337"/>
      <c r="D56" s="337"/>
      <c r="E56" s="337"/>
      <c r="F56" s="337"/>
      <c r="G56" s="337"/>
      <c r="H56" s="337"/>
      <c r="I56" s="337"/>
      <c r="J56" s="299"/>
      <c r="K56" s="173"/>
      <c r="L56" s="173"/>
      <c r="M56" s="173"/>
      <c r="N56" s="173"/>
      <c r="O56" s="173"/>
      <c r="P56" s="173"/>
      <c r="Q56" s="173"/>
      <c r="R56" s="173"/>
      <c r="S56" s="173"/>
      <c r="T56" s="173"/>
      <c r="U56" s="173"/>
      <c r="V56" s="173"/>
      <c r="W56" s="173"/>
      <c r="X56" s="173"/>
      <c r="Y56" s="173"/>
      <c r="Z56" s="173"/>
    </row>
    <row r="57" spans="1:26" ht="14.25">
      <c r="A57" s="301" t="s">
        <v>62</v>
      </c>
      <c r="B57" s="288"/>
      <c r="C57" s="288"/>
      <c r="D57" s="288"/>
      <c r="E57" s="288"/>
      <c r="F57" s="288"/>
      <c r="G57" s="288"/>
      <c r="H57" s="288"/>
      <c r="I57" s="288"/>
      <c r="J57" s="289"/>
      <c r="K57" s="173"/>
      <c r="L57" s="173"/>
      <c r="M57" s="173"/>
      <c r="N57" s="173"/>
      <c r="O57" s="173"/>
      <c r="P57" s="173"/>
      <c r="Q57" s="173"/>
      <c r="R57" s="173"/>
      <c r="S57" s="173"/>
      <c r="T57" s="173"/>
      <c r="U57" s="173"/>
      <c r="V57" s="173"/>
      <c r="W57" s="173"/>
      <c r="X57" s="173"/>
      <c r="Y57" s="173"/>
      <c r="Z57" s="173"/>
    </row>
    <row r="58" spans="1:26" ht="24">
      <c r="A58" s="207" t="s">
        <v>264</v>
      </c>
      <c r="B58" s="116" t="s">
        <v>175</v>
      </c>
      <c r="C58" s="119">
        <v>1</v>
      </c>
      <c r="D58" s="120">
        <v>2</v>
      </c>
      <c r="E58" s="121">
        <f t="shared" ref="E58:H58" si="43">E24*$C58*$D58</f>
        <v>0</v>
      </c>
      <c r="F58" s="121">
        <f t="shared" si="43"/>
        <v>0</v>
      </c>
      <c r="G58" s="121">
        <f t="shared" si="43"/>
        <v>0</v>
      </c>
      <c r="H58" s="121">
        <f t="shared" si="43"/>
        <v>0</v>
      </c>
      <c r="I58" s="118"/>
      <c r="J58" s="338" t="s">
        <v>63</v>
      </c>
      <c r="K58" s="173"/>
      <c r="L58" s="173"/>
      <c r="M58" s="173"/>
      <c r="N58" s="173"/>
      <c r="O58" s="173"/>
      <c r="P58" s="173"/>
      <c r="Q58" s="173"/>
      <c r="R58" s="173"/>
      <c r="S58" s="173"/>
      <c r="T58" s="173"/>
      <c r="U58" s="173"/>
      <c r="V58" s="173"/>
      <c r="W58" s="173"/>
      <c r="X58" s="173"/>
      <c r="Y58" s="173"/>
      <c r="Z58" s="173"/>
    </row>
    <row r="59" spans="1:26" ht="24">
      <c r="A59" s="319" t="s">
        <v>241</v>
      </c>
      <c r="B59" s="116" t="s">
        <v>176</v>
      </c>
      <c r="C59" s="119">
        <v>0.1</v>
      </c>
      <c r="D59" s="120">
        <v>5</v>
      </c>
      <c r="E59" s="121">
        <f t="shared" ref="E59:H59" si="44">E24*$C59*$D59</f>
        <v>0</v>
      </c>
      <c r="F59" s="121">
        <f t="shared" si="44"/>
        <v>0</v>
      </c>
      <c r="G59" s="121">
        <f t="shared" si="44"/>
        <v>0</v>
      </c>
      <c r="H59" s="121">
        <f t="shared" si="44"/>
        <v>0</v>
      </c>
      <c r="I59" s="118"/>
      <c r="J59" s="292"/>
      <c r="K59" s="173"/>
      <c r="L59" s="173"/>
      <c r="M59" s="173"/>
      <c r="N59" s="173"/>
      <c r="O59" s="173"/>
      <c r="P59" s="173"/>
      <c r="Q59" s="173"/>
      <c r="R59" s="173"/>
      <c r="S59" s="173"/>
      <c r="T59" s="173"/>
      <c r="U59" s="173"/>
      <c r="V59" s="173"/>
      <c r="W59" s="173"/>
      <c r="X59" s="173"/>
      <c r="Y59" s="173"/>
      <c r="Z59" s="173"/>
    </row>
    <row r="60" spans="1:26" ht="24">
      <c r="A60" s="293"/>
      <c r="B60" s="116" t="s">
        <v>177</v>
      </c>
      <c r="C60" s="119">
        <v>0.9</v>
      </c>
      <c r="D60" s="120">
        <v>10</v>
      </c>
      <c r="E60" s="121">
        <f t="shared" ref="E60:H60" si="45">E24*$C60*$D60</f>
        <v>0</v>
      </c>
      <c r="F60" s="121">
        <f t="shared" si="45"/>
        <v>0</v>
      </c>
      <c r="G60" s="121">
        <f t="shared" si="45"/>
        <v>0</v>
      </c>
      <c r="H60" s="121">
        <f t="shared" si="45"/>
        <v>0</v>
      </c>
      <c r="I60" s="118"/>
      <c r="J60" s="292"/>
      <c r="K60" s="173"/>
      <c r="L60" s="173"/>
      <c r="M60" s="173"/>
      <c r="N60" s="173"/>
      <c r="O60" s="173"/>
      <c r="P60" s="173"/>
      <c r="Q60" s="173"/>
      <c r="R60" s="173"/>
      <c r="S60" s="173"/>
      <c r="T60" s="173"/>
      <c r="U60" s="173"/>
      <c r="V60" s="173"/>
      <c r="W60" s="173"/>
      <c r="X60" s="173"/>
      <c r="Y60" s="173"/>
      <c r="Z60" s="173"/>
    </row>
    <row r="61" spans="1:26" ht="36">
      <c r="A61" s="207" t="s">
        <v>242</v>
      </c>
      <c r="B61" s="311" t="s">
        <v>178</v>
      </c>
      <c r="C61" s="288"/>
      <c r="D61" s="289"/>
      <c r="E61" s="122">
        <f t="shared" ref="E61:H61" si="46">E58</f>
        <v>0</v>
      </c>
      <c r="F61" s="122">
        <f t="shared" si="46"/>
        <v>0</v>
      </c>
      <c r="G61" s="122">
        <f t="shared" si="46"/>
        <v>0</v>
      </c>
      <c r="H61" s="122">
        <f t="shared" si="46"/>
        <v>0</v>
      </c>
      <c r="I61" s="118"/>
      <c r="J61" s="293"/>
      <c r="K61" s="173"/>
      <c r="L61" s="173"/>
      <c r="M61" s="173"/>
      <c r="N61" s="173"/>
      <c r="O61" s="173"/>
      <c r="P61" s="173"/>
      <c r="Q61" s="173"/>
      <c r="R61" s="173"/>
      <c r="S61" s="173"/>
      <c r="T61" s="173"/>
      <c r="U61" s="173"/>
      <c r="V61" s="173"/>
      <c r="W61" s="173"/>
      <c r="X61" s="173"/>
      <c r="Y61" s="173"/>
      <c r="Z61" s="173"/>
    </row>
    <row r="62" spans="1:26" ht="24">
      <c r="A62" s="207" t="s">
        <v>239</v>
      </c>
      <c r="B62" s="311" t="s">
        <v>179</v>
      </c>
      <c r="C62" s="288"/>
      <c r="D62" s="289"/>
      <c r="E62" s="122">
        <f t="shared" ref="E62:H62" si="47">E59+E60</f>
        <v>0</v>
      </c>
      <c r="F62" s="122">
        <f t="shared" si="47"/>
        <v>0</v>
      </c>
      <c r="G62" s="122">
        <f t="shared" si="47"/>
        <v>0</v>
      </c>
      <c r="H62" s="122">
        <f t="shared" si="47"/>
        <v>0</v>
      </c>
      <c r="I62" s="118"/>
      <c r="J62" s="123"/>
      <c r="K62" s="173"/>
      <c r="L62" s="173"/>
      <c r="M62" s="173"/>
      <c r="N62" s="173"/>
      <c r="O62" s="173"/>
      <c r="P62" s="173"/>
      <c r="Q62" s="173"/>
      <c r="R62" s="173"/>
      <c r="S62" s="173"/>
      <c r="T62" s="173"/>
      <c r="U62" s="173"/>
      <c r="V62" s="173"/>
      <c r="W62" s="173"/>
      <c r="X62" s="173"/>
      <c r="Y62" s="173"/>
      <c r="Z62" s="173"/>
    </row>
    <row r="63" spans="1:26" ht="10.5" customHeight="1">
      <c r="A63" s="136"/>
      <c r="B63" s="136"/>
      <c r="C63" s="136"/>
      <c r="D63" s="136"/>
      <c r="E63" s="136"/>
      <c r="F63" s="136"/>
      <c r="G63" s="136"/>
      <c r="H63" s="136"/>
      <c r="I63" s="114"/>
      <c r="J63" s="115"/>
      <c r="K63" s="173"/>
      <c r="L63" s="173"/>
      <c r="M63" s="173"/>
      <c r="N63" s="173"/>
      <c r="O63" s="173"/>
      <c r="P63" s="173"/>
      <c r="Q63" s="173"/>
      <c r="R63" s="173"/>
      <c r="S63" s="173"/>
      <c r="T63" s="173"/>
      <c r="U63" s="173"/>
      <c r="V63" s="173"/>
      <c r="W63" s="173"/>
      <c r="X63" s="173"/>
      <c r="Y63" s="173"/>
      <c r="Z63" s="173"/>
    </row>
    <row r="64" spans="1:26">
      <c r="A64" s="319" t="s">
        <v>243</v>
      </c>
      <c r="B64" s="311" t="s">
        <v>180</v>
      </c>
      <c r="C64" s="289"/>
      <c r="D64" s="125">
        <v>0.05</v>
      </c>
      <c r="E64" s="122">
        <f t="shared" ref="E64:H64" si="48">E61+(E61*$D$64)</f>
        <v>0</v>
      </c>
      <c r="F64" s="122">
        <f t="shared" si="48"/>
        <v>0</v>
      </c>
      <c r="G64" s="122">
        <f t="shared" si="48"/>
        <v>0</v>
      </c>
      <c r="H64" s="122">
        <f t="shared" si="48"/>
        <v>0</v>
      </c>
      <c r="I64" s="118"/>
      <c r="J64" s="188"/>
      <c r="K64" s="173"/>
      <c r="L64" s="173"/>
      <c r="M64" s="173"/>
      <c r="N64" s="173"/>
      <c r="O64" s="173"/>
      <c r="P64" s="173"/>
      <c r="Q64" s="173"/>
      <c r="R64" s="173"/>
      <c r="S64" s="173"/>
      <c r="T64" s="173"/>
      <c r="U64" s="173"/>
      <c r="V64" s="173"/>
      <c r="W64" s="173"/>
      <c r="X64" s="173"/>
      <c r="Y64" s="173"/>
      <c r="Z64" s="173"/>
    </row>
    <row r="65" spans="1:26">
      <c r="A65" s="293"/>
      <c r="B65" s="311" t="s">
        <v>182</v>
      </c>
      <c r="C65" s="289"/>
      <c r="D65" s="125">
        <v>0.05</v>
      </c>
      <c r="E65" s="122">
        <f t="shared" ref="E65:H65" si="49">E62+(E62*$D$65)</f>
        <v>0</v>
      </c>
      <c r="F65" s="122">
        <f t="shared" si="49"/>
        <v>0</v>
      </c>
      <c r="G65" s="122">
        <f t="shared" si="49"/>
        <v>0</v>
      </c>
      <c r="H65" s="122">
        <f t="shared" si="49"/>
        <v>0</v>
      </c>
      <c r="I65" s="118"/>
      <c r="J65" s="188"/>
      <c r="K65" s="173"/>
      <c r="L65" s="173"/>
      <c r="M65" s="173"/>
      <c r="N65" s="173"/>
      <c r="O65" s="173"/>
      <c r="P65" s="173"/>
      <c r="Q65" s="173"/>
      <c r="R65" s="173"/>
      <c r="S65" s="173"/>
      <c r="T65" s="173"/>
      <c r="U65" s="173"/>
      <c r="V65" s="173"/>
      <c r="W65" s="173"/>
      <c r="X65" s="173"/>
      <c r="Y65" s="173"/>
      <c r="Z65" s="173"/>
    </row>
    <row r="66" spans="1:26">
      <c r="A66" s="308" t="s">
        <v>244</v>
      </c>
      <c r="B66" s="311" t="s">
        <v>183</v>
      </c>
      <c r="C66" s="289"/>
      <c r="D66" s="126">
        <v>0.25</v>
      </c>
      <c r="E66" s="122">
        <f t="shared" ref="E66:F66" si="50">E64*$D$66</f>
        <v>0</v>
      </c>
      <c r="F66" s="122">
        <f t="shared" si="50"/>
        <v>0</v>
      </c>
      <c r="G66" s="127">
        <f t="shared" ref="G66:H66" si="51">(G64*$D$66)-(G64*$D$66)</f>
        <v>0</v>
      </c>
      <c r="H66" s="127">
        <f t="shared" si="51"/>
        <v>0</v>
      </c>
      <c r="I66" s="118"/>
      <c r="J66" s="194"/>
      <c r="K66" s="173"/>
      <c r="L66" s="173"/>
      <c r="M66" s="173"/>
      <c r="N66" s="173"/>
      <c r="O66" s="173"/>
      <c r="P66" s="173"/>
      <c r="Q66" s="173"/>
      <c r="R66" s="173"/>
      <c r="S66" s="173"/>
      <c r="T66" s="173"/>
      <c r="U66" s="173"/>
      <c r="V66" s="173"/>
      <c r="W66" s="173"/>
      <c r="X66" s="173"/>
      <c r="Y66" s="173"/>
      <c r="Z66" s="173"/>
    </row>
    <row r="67" spans="1:26">
      <c r="A67" s="293"/>
      <c r="B67" s="323" t="s">
        <v>206</v>
      </c>
      <c r="C67" s="289"/>
      <c r="D67" s="126">
        <v>0.25</v>
      </c>
      <c r="E67" s="122">
        <f t="shared" ref="E67:F67" si="52">E65*$D$67</f>
        <v>0</v>
      </c>
      <c r="F67" s="122">
        <f t="shared" si="52"/>
        <v>0</v>
      </c>
      <c r="G67" s="127">
        <f t="shared" ref="G67:H67" si="53">(G65*$D$67)-(G65*$D$67)</f>
        <v>0</v>
      </c>
      <c r="H67" s="127">
        <f t="shared" si="53"/>
        <v>0</v>
      </c>
      <c r="I67" s="118"/>
      <c r="J67" s="194"/>
      <c r="K67" s="173"/>
      <c r="L67" s="173"/>
      <c r="M67" s="173"/>
      <c r="N67" s="173"/>
      <c r="O67" s="173"/>
      <c r="P67" s="173"/>
      <c r="Q67" s="173"/>
      <c r="R67" s="173"/>
      <c r="S67" s="173"/>
      <c r="T67" s="173"/>
      <c r="U67" s="173"/>
      <c r="V67" s="173"/>
      <c r="W67" s="173"/>
      <c r="X67" s="173"/>
      <c r="Y67" s="173"/>
      <c r="Z67" s="173"/>
    </row>
    <row r="68" spans="1:26" ht="15.75">
      <c r="A68" s="329" t="s">
        <v>186</v>
      </c>
      <c r="B68" s="301" t="s">
        <v>187</v>
      </c>
      <c r="C68" s="288"/>
      <c r="D68" s="289"/>
      <c r="E68" s="128">
        <f t="shared" ref="E68:H68" si="54">E64+E66</f>
        <v>0</v>
      </c>
      <c r="F68" s="128">
        <f t="shared" si="54"/>
        <v>0</v>
      </c>
      <c r="G68" s="128">
        <f t="shared" si="54"/>
        <v>0</v>
      </c>
      <c r="H68" s="128">
        <f t="shared" si="54"/>
        <v>0</v>
      </c>
      <c r="I68" s="129"/>
      <c r="J68" s="339"/>
      <c r="K68" s="173"/>
      <c r="L68" s="173"/>
      <c r="M68" s="173"/>
      <c r="N68" s="173"/>
      <c r="O68" s="173"/>
      <c r="P68" s="173"/>
      <c r="Q68" s="173"/>
      <c r="R68" s="173"/>
      <c r="S68" s="173"/>
      <c r="T68" s="173"/>
      <c r="U68" s="173"/>
      <c r="V68" s="173"/>
      <c r="W68" s="173"/>
      <c r="X68" s="173"/>
      <c r="Y68" s="173"/>
      <c r="Z68" s="173"/>
    </row>
    <row r="69" spans="1:26" ht="15.75">
      <c r="A69" s="293"/>
      <c r="B69" s="301" t="s">
        <v>188</v>
      </c>
      <c r="C69" s="289"/>
      <c r="D69" s="130">
        <v>100</v>
      </c>
      <c r="E69" s="128">
        <f t="shared" ref="E69:H69" si="55">E68/$D$69</f>
        <v>0</v>
      </c>
      <c r="F69" s="128">
        <f t="shared" si="55"/>
        <v>0</v>
      </c>
      <c r="G69" s="128">
        <f t="shared" si="55"/>
        <v>0</v>
      </c>
      <c r="H69" s="128">
        <f t="shared" si="55"/>
        <v>0</v>
      </c>
      <c r="I69" s="129"/>
      <c r="J69" s="293"/>
      <c r="K69" s="173"/>
      <c r="L69" s="173"/>
      <c r="M69" s="173"/>
      <c r="N69" s="173"/>
      <c r="O69" s="173"/>
      <c r="P69" s="173"/>
      <c r="Q69" s="173"/>
      <c r="R69" s="173"/>
      <c r="S69" s="173"/>
      <c r="T69" s="173"/>
      <c r="U69" s="173"/>
      <c r="V69" s="173"/>
      <c r="W69" s="173"/>
      <c r="X69" s="173"/>
      <c r="Y69" s="173"/>
      <c r="Z69" s="173"/>
    </row>
    <row r="70" spans="1:26" ht="14.25">
      <c r="A70" s="329" t="s">
        <v>189</v>
      </c>
      <c r="B70" s="328" t="s">
        <v>190</v>
      </c>
      <c r="C70" s="288"/>
      <c r="D70" s="289"/>
      <c r="E70" s="128">
        <f t="shared" ref="E70:H70" si="56">E65+E67</f>
        <v>0</v>
      </c>
      <c r="F70" s="128">
        <f t="shared" si="56"/>
        <v>0</v>
      </c>
      <c r="G70" s="128">
        <f t="shared" si="56"/>
        <v>0</v>
      </c>
      <c r="H70" s="128">
        <f t="shared" si="56"/>
        <v>0</v>
      </c>
      <c r="I70" s="193"/>
      <c r="J70" s="339"/>
      <c r="K70" s="173"/>
      <c r="L70" s="173"/>
      <c r="M70" s="173"/>
      <c r="N70" s="173"/>
      <c r="O70" s="173"/>
      <c r="P70" s="173"/>
      <c r="Q70" s="173"/>
      <c r="R70" s="173"/>
      <c r="S70" s="173"/>
      <c r="T70" s="173"/>
      <c r="U70" s="173"/>
      <c r="V70" s="173"/>
      <c r="W70" s="173"/>
      <c r="X70" s="173"/>
      <c r="Y70" s="173"/>
      <c r="Z70" s="173"/>
    </row>
    <row r="71" spans="1:26" ht="14.25">
      <c r="A71" s="293"/>
      <c r="B71" s="332" t="s">
        <v>266</v>
      </c>
      <c r="C71" s="289"/>
      <c r="D71" s="130">
        <v>100</v>
      </c>
      <c r="E71" s="128">
        <f t="shared" ref="E71:H71" si="57">E70/$D$71</f>
        <v>0</v>
      </c>
      <c r="F71" s="128">
        <f t="shared" si="57"/>
        <v>0</v>
      </c>
      <c r="G71" s="128">
        <f t="shared" si="57"/>
        <v>0</v>
      </c>
      <c r="H71" s="128">
        <f t="shared" si="57"/>
        <v>0</v>
      </c>
      <c r="I71" s="193"/>
      <c r="J71" s="293"/>
      <c r="K71" s="173"/>
      <c r="L71" s="173"/>
      <c r="M71" s="173"/>
      <c r="N71" s="173"/>
      <c r="O71" s="173"/>
      <c r="P71" s="173"/>
      <c r="Q71" s="173"/>
      <c r="R71" s="173"/>
      <c r="S71" s="173"/>
      <c r="T71" s="173"/>
      <c r="U71" s="173"/>
      <c r="V71" s="173"/>
      <c r="W71" s="173"/>
      <c r="X71" s="173"/>
      <c r="Y71" s="173"/>
      <c r="Z71" s="173"/>
    </row>
    <row r="72" spans="1:26" ht="14.25">
      <c r="A72" s="324"/>
      <c r="B72" s="288"/>
      <c r="C72" s="288"/>
      <c r="D72" s="288"/>
      <c r="E72" s="288"/>
      <c r="F72" s="288"/>
      <c r="G72" s="288"/>
      <c r="H72" s="289"/>
      <c r="I72" s="114"/>
      <c r="J72" s="115"/>
      <c r="K72" s="173"/>
      <c r="L72" s="173"/>
      <c r="M72" s="173"/>
      <c r="N72" s="173"/>
      <c r="O72" s="173"/>
      <c r="P72" s="173"/>
      <c r="Q72" s="173"/>
      <c r="R72" s="173"/>
      <c r="S72" s="173"/>
      <c r="T72" s="173"/>
      <c r="U72" s="173"/>
      <c r="V72" s="173"/>
      <c r="W72" s="173"/>
      <c r="X72" s="173"/>
      <c r="Y72" s="173"/>
      <c r="Z72" s="173"/>
    </row>
    <row r="73" spans="1:26" ht="14.25">
      <c r="A73" s="328" t="s">
        <v>64</v>
      </c>
      <c r="B73" s="288"/>
      <c r="C73" s="288"/>
      <c r="D73" s="288"/>
      <c r="E73" s="288"/>
      <c r="F73" s="288"/>
      <c r="G73" s="288"/>
      <c r="H73" s="288"/>
      <c r="I73" s="288"/>
      <c r="J73" s="289"/>
      <c r="K73" s="173"/>
      <c r="L73" s="173"/>
      <c r="M73" s="173"/>
      <c r="N73" s="173"/>
      <c r="O73" s="173"/>
      <c r="P73" s="173"/>
      <c r="Q73" s="173"/>
      <c r="R73" s="173"/>
      <c r="S73" s="173"/>
      <c r="T73" s="173"/>
      <c r="U73" s="173"/>
      <c r="V73" s="173"/>
      <c r="W73" s="173"/>
      <c r="X73" s="173"/>
      <c r="Y73" s="173"/>
      <c r="Z73" s="173"/>
    </row>
    <row r="74" spans="1:26">
      <c r="A74" s="319" t="s">
        <v>265</v>
      </c>
      <c r="B74" s="311" t="s">
        <v>267</v>
      </c>
      <c r="C74" s="289"/>
      <c r="D74" s="131">
        <v>8.31</v>
      </c>
      <c r="E74" s="132">
        <f t="shared" ref="E74:H74" si="58">E69*$D$74</f>
        <v>0</v>
      </c>
      <c r="F74" s="132">
        <f t="shared" si="58"/>
        <v>0</v>
      </c>
      <c r="G74" s="132">
        <f t="shared" si="58"/>
        <v>0</v>
      </c>
      <c r="H74" s="132">
        <f t="shared" si="58"/>
        <v>0</v>
      </c>
      <c r="I74" s="118"/>
      <c r="J74" s="188"/>
      <c r="K74" s="173"/>
      <c r="L74" s="173"/>
      <c r="M74" s="173"/>
      <c r="N74" s="173"/>
      <c r="O74" s="173"/>
      <c r="P74" s="173"/>
      <c r="Q74" s="173"/>
      <c r="R74" s="173"/>
      <c r="S74" s="173"/>
      <c r="T74" s="173"/>
      <c r="U74" s="173"/>
      <c r="V74" s="173"/>
      <c r="W74" s="173"/>
      <c r="X74" s="173"/>
      <c r="Y74" s="173"/>
      <c r="Z74" s="173"/>
    </row>
    <row r="75" spans="1:26">
      <c r="A75" s="293"/>
      <c r="B75" s="311" t="s">
        <v>268</v>
      </c>
      <c r="C75" s="289"/>
      <c r="D75" s="131">
        <v>1.38</v>
      </c>
      <c r="E75" s="132">
        <f t="shared" ref="E75:H75" si="59">E71*$D$75</f>
        <v>0</v>
      </c>
      <c r="F75" s="132">
        <f t="shared" si="59"/>
        <v>0</v>
      </c>
      <c r="G75" s="132">
        <f t="shared" si="59"/>
        <v>0</v>
      </c>
      <c r="H75" s="132">
        <f t="shared" si="59"/>
        <v>0</v>
      </c>
      <c r="I75" s="118"/>
      <c r="J75" s="188"/>
      <c r="K75" s="173"/>
      <c r="L75" s="173"/>
      <c r="M75" s="173"/>
      <c r="N75" s="173"/>
      <c r="O75" s="173"/>
      <c r="P75" s="173"/>
      <c r="Q75" s="173"/>
      <c r="R75" s="173"/>
      <c r="S75" s="173"/>
      <c r="T75" s="173"/>
      <c r="U75" s="173"/>
      <c r="V75" s="173"/>
      <c r="W75" s="173"/>
      <c r="X75" s="173"/>
      <c r="Y75" s="173"/>
      <c r="Z75" s="173"/>
    </row>
    <row r="76" spans="1:26" ht="24" customHeight="1">
      <c r="A76" s="319" t="s">
        <v>246</v>
      </c>
      <c r="B76" s="311" t="s">
        <v>195</v>
      </c>
      <c r="C76" s="289"/>
      <c r="D76" s="186">
        <v>0.25</v>
      </c>
      <c r="E76" s="132">
        <f t="shared" ref="E76:H76" si="60">E74*$D$76</f>
        <v>0</v>
      </c>
      <c r="F76" s="132">
        <f t="shared" si="60"/>
        <v>0</v>
      </c>
      <c r="G76" s="132">
        <f t="shared" si="60"/>
        <v>0</v>
      </c>
      <c r="H76" s="132">
        <f t="shared" si="60"/>
        <v>0</v>
      </c>
      <c r="I76" s="118"/>
      <c r="J76" s="188"/>
      <c r="K76" s="173"/>
      <c r="L76" s="173"/>
      <c r="M76" s="173"/>
      <c r="N76" s="173"/>
      <c r="O76" s="173"/>
      <c r="P76" s="173"/>
      <c r="Q76" s="173"/>
      <c r="R76" s="173"/>
      <c r="S76" s="173"/>
      <c r="T76" s="173"/>
      <c r="U76" s="173"/>
      <c r="V76" s="173"/>
      <c r="W76" s="173"/>
      <c r="X76" s="173"/>
      <c r="Y76" s="173"/>
      <c r="Z76" s="173"/>
    </row>
    <row r="77" spans="1:26" ht="23.25" customHeight="1">
      <c r="A77" s="293"/>
      <c r="B77" s="311" t="s">
        <v>197</v>
      </c>
      <c r="C77" s="289"/>
      <c r="D77" s="186">
        <v>0.25</v>
      </c>
      <c r="E77" s="132">
        <f t="shared" ref="E77:H77" si="61">E75*$D$77</f>
        <v>0</v>
      </c>
      <c r="F77" s="132">
        <f t="shared" si="61"/>
        <v>0</v>
      </c>
      <c r="G77" s="132">
        <f t="shared" si="61"/>
        <v>0</v>
      </c>
      <c r="H77" s="132">
        <f t="shared" si="61"/>
        <v>0</v>
      </c>
      <c r="I77" s="118"/>
      <c r="J77" s="188"/>
      <c r="K77" s="173"/>
      <c r="L77" s="173"/>
      <c r="M77" s="173"/>
      <c r="N77" s="173"/>
      <c r="O77" s="173"/>
      <c r="P77" s="173"/>
      <c r="Q77" s="173"/>
      <c r="R77" s="173"/>
      <c r="S77" s="173"/>
      <c r="T77" s="173"/>
      <c r="U77" s="173"/>
      <c r="V77" s="173"/>
      <c r="W77" s="173"/>
      <c r="X77" s="173"/>
      <c r="Y77" s="173"/>
      <c r="Z77" s="173"/>
    </row>
    <row r="78" spans="1:26" ht="31.5" customHeight="1">
      <c r="A78" s="319" t="s">
        <v>247</v>
      </c>
      <c r="B78" s="311" t="s">
        <v>198</v>
      </c>
      <c r="C78" s="289"/>
      <c r="D78" s="126">
        <v>0.08</v>
      </c>
      <c r="E78" s="132">
        <f t="shared" ref="E78:H78" si="62">E74*$D$78</f>
        <v>0</v>
      </c>
      <c r="F78" s="132">
        <f t="shared" si="62"/>
        <v>0</v>
      </c>
      <c r="G78" s="132">
        <f t="shared" si="62"/>
        <v>0</v>
      </c>
      <c r="H78" s="132">
        <f t="shared" si="62"/>
        <v>0</v>
      </c>
      <c r="I78" s="118"/>
      <c r="J78" s="188"/>
      <c r="K78" s="173"/>
      <c r="L78" s="173"/>
      <c r="M78" s="173"/>
      <c r="N78" s="173"/>
      <c r="O78" s="173"/>
      <c r="P78" s="173"/>
      <c r="Q78" s="173"/>
      <c r="R78" s="173"/>
      <c r="S78" s="173"/>
      <c r="T78" s="173"/>
      <c r="U78" s="173"/>
      <c r="V78" s="173"/>
      <c r="W78" s="173"/>
      <c r="X78" s="173"/>
      <c r="Y78" s="173"/>
      <c r="Z78" s="173"/>
    </row>
    <row r="79" spans="1:26" ht="27" customHeight="1">
      <c r="A79" s="293"/>
      <c r="B79" s="311" t="s">
        <v>200</v>
      </c>
      <c r="C79" s="289"/>
      <c r="D79" s="126">
        <v>0.08</v>
      </c>
      <c r="E79" s="132">
        <f t="shared" ref="E79:H79" si="63">E75*$D$79</f>
        <v>0</v>
      </c>
      <c r="F79" s="132">
        <f t="shared" si="63"/>
        <v>0</v>
      </c>
      <c r="G79" s="132">
        <f t="shared" si="63"/>
        <v>0</v>
      </c>
      <c r="H79" s="132">
        <f t="shared" si="63"/>
        <v>0</v>
      </c>
      <c r="I79" s="118"/>
      <c r="J79" s="188"/>
      <c r="K79" s="173"/>
      <c r="L79" s="173"/>
      <c r="M79" s="173"/>
      <c r="N79" s="173"/>
      <c r="O79" s="173"/>
      <c r="P79" s="173"/>
      <c r="Q79" s="173"/>
      <c r="R79" s="173"/>
      <c r="S79" s="173"/>
      <c r="T79" s="173"/>
      <c r="U79" s="173"/>
      <c r="V79" s="173"/>
      <c r="W79" s="173"/>
      <c r="X79" s="173"/>
      <c r="Y79" s="173"/>
      <c r="Z79" s="173"/>
    </row>
    <row r="80" spans="1:26" ht="26.25" customHeight="1">
      <c r="A80" s="319" t="s">
        <v>248</v>
      </c>
      <c r="B80" s="340" t="s">
        <v>201</v>
      </c>
      <c r="C80" s="289"/>
      <c r="D80" s="126">
        <v>0.15</v>
      </c>
      <c r="E80" s="132">
        <f t="shared" ref="E80:H80" si="64">E74*$D$80</f>
        <v>0</v>
      </c>
      <c r="F80" s="132">
        <f t="shared" si="64"/>
        <v>0</v>
      </c>
      <c r="G80" s="132">
        <f t="shared" si="64"/>
        <v>0</v>
      </c>
      <c r="H80" s="132">
        <f t="shared" si="64"/>
        <v>0</v>
      </c>
      <c r="I80" s="118"/>
      <c r="J80" s="188"/>
      <c r="K80" s="173"/>
      <c r="L80" s="173"/>
      <c r="M80" s="173"/>
      <c r="N80" s="173"/>
      <c r="O80" s="173"/>
      <c r="P80" s="173"/>
      <c r="Q80" s="173"/>
      <c r="R80" s="173"/>
      <c r="S80" s="173"/>
      <c r="T80" s="173"/>
      <c r="U80" s="173"/>
      <c r="V80" s="173"/>
      <c r="W80" s="173"/>
      <c r="X80" s="173"/>
      <c r="Y80" s="173"/>
      <c r="Z80" s="173"/>
    </row>
    <row r="81" spans="1:26" ht="28.5" customHeight="1">
      <c r="A81" s="293"/>
      <c r="B81" s="340" t="s">
        <v>203</v>
      </c>
      <c r="C81" s="289"/>
      <c r="D81" s="126">
        <v>0.15</v>
      </c>
      <c r="E81" s="132">
        <f t="shared" ref="E81:H81" si="65">E75*$D$81</f>
        <v>0</v>
      </c>
      <c r="F81" s="132">
        <f t="shared" si="65"/>
        <v>0</v>
      </c>
      <c r="G81" s="132">
        <f t="shared" si="65"/>
        <v>0</v>
      </c>
      <c r="H81" s="132">
        <f t="shared" si="65"/>
        <v>0</v>
      </c>
      <c r="I81" s="118"/>
      <c r="J81" s="188"/>
      <c r="K81" s="173"/>
      <c r="L81" s="173"/>
      <c r="M81" s="173"/>
      <c r="N81" s="173"/>
      <c r="O81" s="173"/>
      <c r="P81" s="173"/>
      <c r="Q81" s="173"/>
      <c r="R81" s="173"/>
      <c r="S81" s="173"/>
      <c r="T81" s="173"/>
      <c r="U81" s="173"/>
      <c r="V81" s="173"/>
      <c r="W81" s="173"/>
      <c r="X81" s="173"/>
      <c r="Y81" s="173"/>
      <c r="Z81" s="173"/>
    </row>
    <row r="82" spans="1:26">
      <c r="A82" s="334" t="s">
        <v>269</v>
      </c>
      <c r="B82" s="288"/>
      <c r="C82" s="288"/>
      <c r="D82" s="289"/>
      <c r="E82" s="132">
        <f t="shared" ref="E82:H83" si="66">E74+E76+E78+E80</f>
        <v>0</v>
      </c>
      <c r="F82" s="132">
        <f t="shared" si="66"/>
        <v>0</v>
      </c>
      <c r="G82" s="132">
        <f t="shared" si="66"/>
        <v>0</v>
      </c>
      <c r="H82" s="132">
        <f t="shared" si="66"/>
        <v>0</v>
      </c>
      <c r="I82" s="118"/>
      <c r="J82" s="133"/>
      <c r="K82" s="173"/>
      <c r="L82" s="173"/>
      <c r="M82" s="173"/>
      <c r="N82" s="173"/>
      <c r="O82" s="173"/>
      <c r="P82" s="173"/>
      <c r="Q82" s="173"/>
      <c r="R82" s="173"/>
      <c r="S82" s="173"/>
      <c r="T82" s="173"/>
      <c r="U82" s="173"/>
      <c r="V82" s="173"/>
      <c r="W82" s="173"/>
      <c r="X82" s="173"/>
      <c r="Y82" s="173"/>
      <c r="Z82" s="173"/>
    </row>
    <row r="83" spans="1:26">
      <c r="A83" s="334" t="s">
        <v>270</v>
      </c>
      <c r="B83" s="288"/>
      <c r="C83" s="288"/>
      <c r="D83" s="289"/>
      <c r="E83" s="132">
        <f t="shared" si="66"/>
        <v>0</v>
      </c>
      <c r="F83" s="132">
        <f t="shared" si="66"/>
        <v>0</v>
      </c>
      <c r="G83" s="132">
        <f t="shared" si="66"/>
        <v>0</v>
      </c>
      <c r="H83" s="132">
        <f t="shared" si="66"/>
        <v>0</v>
      </c>
      <c r="I83" s="118"/>
      <c r="J83" s="133"/>
      <c r="K83" s="173"/>
      <c r="L83" s="173"/>
      <c r="M83" s="173"/>
      <c r="N83" s="173"/>
      <c r="O83" s="173"/>
      <c r="P83" s="173"/>
      <c r="Q83" s="173"/>
      <c r="R83" s="173"/>
      <c r="S83" s="173"/>
      <c r="T83" s="173"/>
      <c r="U83" s="173"/>
      <c r="V83" s="173"/>
      <c r="W83" s="173"/>
      <c r="X83" s="173"/>
      <c r="Y83" s="173"/>
      <c r="Z83" s="173"/>
    </row>
    <row r="84" spans="1:26" ht="24" customHeight="1">
      <c r="A84" s="334" t="s">
        <v>271</v>
      </c>
      <c r="B84" s="288"/>
      <c r="C84" s="288"/>
      <c r="D84" s="289"/>
      <c r="E84" s="134">
        <f t="shared" ref="E84:H84" si="67">E82+E83</f>
        <v>0</v>
      </c>
      <c r="F84" s="134">
        <f t="shared" si="67"/>
        <v>0</v>
      </c>
      <c r="G84" s="134">
        <f t="shared" si="67"/>
        <v>0</v>
      </c>
      <c r="H84" s="134">
        <f t="shared" si="67"/>
        <v>0</v>
      </c>
      <c r="I84" s="129"/>
      <c r="J84" s="195" t="s">
        <v>214</v>
      </c>
      <c r="K84" s="173"/>
      <c r="L84" s="173"/>
      <c r="M84" s="173"/>
      <c r="N84" s="173"/>
      <c r="O84" s="173"/>
      <c r="P84" s="173"/>
      <c r="Q84" s="173"/>
      <c r="R84" s="173"/>
      <c r="S84" s="173"/>
      <c r="T84" s="173"/>
      <c r="U84" s="173"/>
      <c r="V84" s="173"/>
      <c r="W84" s="173"/>
      <c r="X84" s="173"/>
      <c r="Y84" s="173"/>
      <c r="Z84" s="173"/>
    </row>
    <row r="85" spans="1:26" ht="14.25">
      <c r="A85" s="173"/>
      <c r="B85" s="178"/>
      <c r="C85" s="178"/>
      <c r="D85" s="178"/>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ht="14.25">
      <c r="A86" s="173"/>
      <c r="B86" s="178"/>
      <c r="C86" s="178"/>
      <c r="D86" s="178"/>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1:26" ht="30">
      <c r="A87" s="196" t="s">
        <v>65</v>
      </c>
      <c r="B87" s="197" t="s">
        <v>66</v>
      </c>
      <c r="C87" s="178"/>
      <c r="D87" s="178"/>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ht="14.25">
      <c r="A88" s="173"/>
      <c r="B88" s="178"/>
      <c r="C88" s="178"/>
      <c r="D88" s="178"/>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1:26" ht="14.25">
      <c r="A89" s="173"/>
      <c r="B89" s="178"/>
      <c r="C89" s="178"/>
      <c r="D89" s="178"/>
      <c r="E89" s="173"/>
      <c r="F89" s="173"/>
      <c r="G89" s="173"/>
      <c r="H89" s="173"/>
      <c r="I89" s="173"/>
      <c r="J89" s="173"/>
      <c r="K89" s="173"/>
      <c r="L89" s="173"/>
      <c r="M89" s="173"/>
      <c r="N89" s="173"/>
      <c r="O89" s="173"/>
      <c r="P89" s="173"/>
      <c r="Q89" s="173"/>
      <c r="R89" s="173"/>
      <c r="S89" s="173"/>
      <c r="T89" s="173"/>
      <c r="U89" s="173"/>
      <c r="V89" s="173"/>
      <c r="W89" s="173"/>
      <c r="X89" s="173"/>
      <c r="Y89" s="173"/>
      <c r="Z89" s="173"/>
    </row>
    <row r="90" spans="1:26" ht="14.25">
      <c r="A90" s="173"/>
      <c r="B90" s="178"/>
      <c r="C90" s="178"/>
      <c r="D90" s="178"/>
      <c r="E90" s="173"/>
      <c r="F90" s="173"/>
      <c r="G90" s="173"/>
      <c r="H90" s="173"/>
      <c r="I90" s="173"/>
      <c r="J90" s="173"/>
      <c r="K90" s="173"/>
      <c r="L90" s="173"/>
      <c r="M90" s="173"/>
      <c r="N90" s="173"/>
      <c r="O90" s="173"/>
      <c r="P90" s="173"/>
      <c r="Q90" s="173"/>
      <c r="R90" s="173"/>
      <c r="S90" s="173"/>
      <c r="T90" s="173"/>
      <c r="U90" s="173"/>
      <c r="V90" s="173"/>
      <c r="W90" s="173"/>
      <c r="X90" s="173"/>
      <c r="Y90" s="173"/>
      <c r="Z90" s="173"/>
    </row>
    <row r="91" spans="1:26" ht="14.25">
      <c r="A91" s="173"/>
      <c r="B91" s="178"/>
      <c r="C91" s="178"/>
      <c r="D91" s="178"/>
      <c r="E91" s="173"/>
      <c r="F91" s="173"/>
      <c r="G91" s="173"/>
      <c r="H91" s="173"/>
      <c r="I91" s="173"/>
      <c r="J91" s="173"/>
      <c r="K91" s="173"/>
      <c r="L91" s="173"/>
      <c r="M91" s="173"/>
      <c r="N91" s="173"/>
      <c r="O91" s="173"/>
      <c r="P91" s="173"/>
      <c r="Q91" s="173"/>
      <c r="R91" s="173"/>
      <c r="S91" s="173"/>
      <c r="T91" s="173"/>
      <c r="U91" s="173"/>
      <c r="V91" s="173"/>
      <c r="W91" s="173"/>
      <c r="X91" s="173"/>
      <c r="Y91" s="173"/>
      <c r="Z91" s="173"/>
    </row>
    <row r="92" spans="1:26" ht="14.25">
      <c r="A92" s="173"/>
      <c r="B92" s="178"/>
      <c r="C92" s="178"/>
      <c r="D92" s="178"/>
      <c r="E92" s="173"/>
      <c r="F92" s="173"/>
      <c r="G92" s="173"/>
      <c r="H92" s="173"/>
      <c r="I92" s="173"/>
      <c r="J92" s="173"/>
      <c r="K92" s="173"/>
      <c r="L92" s="173"/>
      <c r="M92" s="173"/>
      <c r="N92" s="173"/>
      <c r="O92" s="173"/>
      <c r="P92" s="173"/>
      <c r="Q92" s="173"/>
      <c r="R92" s="173"/>
      <c r="S92" s="173"/>
      <c r="T92" s="173"/>
      <c r="U92" s="173"/>
      <c r="V92" s="173"/>
      <c r="W92" s="173"/>
      <c r="X92" s="173"/>
      <c r="Y92" s="173"/>
      <c r="Z92" s="173"/>
    </row>
    <row r="93" spans="1:26" ht="14.25">
      <c r="A93" s="173"/>
      <c r="B93" s="178"/>
      <c r="C93" s="178"/>
      <c r="D93" s="178"/>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ht="14.25">
      <c r="A94" s="173"/>
      <c r="B94" s="178"/>
      <c r="C94" s="178"/>
      <c r="D94" s="178"/>
      <c r="E94" s="173"/>
      <c r="F94" s="173"/>
      <c r="G94" s="173"/>
      <c r="H94" s="173"/>
      <c r="I94" s="173"/>
      <c r="J94" s="173"/>
      <c r="K94" s="173"/>
      <c r="L94" s="173"/>
      <c r="M94" s="173"/>
      <c r="N94" s="173"/>
      <c r="O94" s="173"/>
      <c r="P94" s="173"/>
      <c r="Q94" s="173"/>
      <c r="R94" s="173"/>
      <c r="S94" s="173"/>
      <c r="T94" s="173"/>
      <c r="U94" s="173"/>
      <c r="V94" s="173"/>
      <c r="W94" s="173"/>
      <c r="X94" s="173"/>
      <c r="Y94" s="173"/>
      <c r="Z94" s="173"/>
    </row>
    <row r="95" spans="1:26" ht="14.25">
      <c r="A95" s="173"/>
      <c r="B95" s="178"/>
      <c r="C95" s="178"/>
      <c r="D95" s="178"/>
      <c r="E95" s="173"/>
      <c r="F95" s="173"/>
      <c r="G95" s="173"/>
      <c r="H95" s="173"/>
      <c r="I95" s="173"/>
      <c r="J95" s="173"/>
      <c r="K95" s="173"/>
      <c r="L95" s="173"/>
      <c r="M95" s="173"/>
      <c r="N95" s="173"/>
      <c r="O95" s="173"/>
      <c r="P95" s="173"/>
      <c r="Q95" s="173"/>
      <c r="R95" s="173"/>
      <c r="S95" s="173"/>
      <c r="T95" s="173"/>
      <c r="U95" s="173"/>
      <c r="V95" s="173"/>
      <c r="W95" s="173"/>
      <c r="X95" s="173"/>
      <c r="Y95" s="173"/>
      <c r="Z95" s="173"/>
    </row>
    <row r="96" spans="1:26" ht="14.25">
      <c r="A96" s="173"/>
      <c r="B96" s="178"/>
      <c r="C96" s="178"/>
      <c r="D96" s="178"/>
      <c r="E96" s="173"/>
      <c r="F96" s="173"/>
      <c r="G96" s="173"/>
      <c r="H96" s="173"/>
      <c r="I96" s="173"/>
      <c r="J96" s="173"/>
      <c r="K96" s="173"/>
      <c r="L96" s="173"/>
      <c r="M96" s="173"/>
      <c r="N96" s="173"/>
      <c r="O96" s="173"/>
      <c r="P96" s="173"/>
      <c r="Q96" s="173"/>
      <c r="R96" s="173"/>
      <c r="S96" s="173"/>
      <c r="T96" s="173"/>
      <c r="U96" s="173"/>
      <c r="V96" s="173"/>
      <c r="W96" s="173"/>
      <c r="X96" s="173"/>
      <c r="Y96" s="173"/>
      <c r="Z96" s="173"/>
    </row>
    <row r="97" spans="1:26" ht="14.25">
      <c r="A97" s="173"/>
      <c r="B97" s="178"/>
      <c r="C97" s="178"/>
      <c r="D97" s="178"/>
      <c r="E97" s="173"/>
      <c r="F97" s="173"/>
      <c r="G97" s="173"/>
      <c r="H97" s="173"/>
      <c r="I97" s="173"/>
      <c r="J97" s="173"/>
      <c r="K97" s="173"/>
      <c r="L97" s="173"/>
      <c r="M97" s="173"/>
      <c r="N97" s="173"/>
      <c r="O97" s="173"/>
      <c r="P97" s="173"/>
      <c r="Q97" s="173"/>
      <c r="R97" s="173"/>
      <c r="S97" s="173"/>
      <c r="T97" s="173"/>
      <c r="U97" s="173"/>
      <c r="V97" s="173"/>
      <c r="W97" s="173"/>
      <c r="X97" s="173"/>
      <c r="Y97" s="173"/>
      <c r="Z97" s="173"/>
    </row>
    <row r="98" spans="1:26" ht="14.25">
      <c r="A98" s="173"/>
      <c r="B98" s="178"/>
      <c r="C98" s="178"/>
      <c r="D98" s="178"/>
      <c r="E98" s="173"/>
      <c r="F98" s="173"/>
      <c r="G98" s="173"/>
      <c r="H98" s="173"/>
      <c r="I98" s="173"/>
      <c r="J98" s="173"/>
      <c r="K98" s="173"/>
      <c r="L98" s="173"/>
      <c r="M98" s="173"/>
      <c r="N98" s="173"/>
      <c r="O98" s="173"/>
      <c r="P98" s="173"/>
      <c r="Q98" s="173"/>
      <c r="R98" s="173"/>
      <c r="S98" s="173"/>
      <c r="T98" s="173"/>
      <c r="U98" s="173"/>
      <c r="V98" s="173"/>
      <c r="W98" s="173"/>
      <c r="X98" s="173"/>
      <c r="Y98" s="173"/>
      <c r="Z98" s="173"/>
    </row>
    <row r="99" spans="1:26" ht="14.25">
      <c r="A99" s="173"/>
      <c r="B99" s="178"/>
      <c r="C99" s="178"/>
      <c r="D99" s="178"/>
      <c r="E99" s="173"/>
      <c r="F99" s="173"/>
      <c r="G99" s="173"/>
      <c r="H99" s="173"/>
      <c r="I99" s="173"/>
      <c r="J99" s="173"/>
      <c r="K99" s="173"/>
      <c r="L99" s="173"/>
      <c r="M99" s="173"/>
      <c r="N99" s="173"/>
      <c r="O99" s="173"/>
      <c r="P99" s="173"/>
      <c r="Q99" s="173"/>
      <c r="R99" s="173"/>
      <c r="S99" s="173"/>
      <c r="T99" s="173"/>
      <c r="U99" s="173"/>
      <c r="V99" s="173"/>
      <c r="W99" s="173"/>
      <c r="X99" s="173"/>
      <c r="Y99" s="173"/>
      <c r="Z99" s="173"/>
    </row>
    <row r="100" spans="1:26" ht="14.25">
      <c r="A100" s="173"/>
      <c r="B100" s="178"/>
      <c r="C100" s="178"/>
      <c r="D100" s="178"/>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ht="14.25">
      <c r="A101" s="173"/>
      <c r="B101" s="178"/>
      <c r="C101" s="178"/>
      <c r="D101" s="178"/>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ht="14.25">
      <c r="A102" s="173"/>
      <c r="B102" s="178"/>
      <c r="C102" s="178"/>
      <c r="D102" s="178"/>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ht="14.25">
      <c r="A103" s="173"/>
      <c r="B103" s="178"/>
      <c r="C103" s="178"/>
      <c r="D103" s="178"/>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ht="14.25">
      <c r="A104" s="173"/>
      <c r="B104" s="178"/>
      <c r="C104" s="178"/>
      <c r="D104" s="178"/>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ht="14.25">
      <c r="A105" s="173"/>
      <c r="B105" s="178"/>
      <c r="C105" s="178"/>
      <c r="D105" s="178"/>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ht="14.25">
      <c r="A106" s="173"/>
      <c r="B106" s="178"/>
      <c r="C106" s="178"/>
      <c r="D106" s="178"/>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ht="14.25">
      <c r="A107" s="173"/>
      <c r="B107" s="178"/>
      <c r="C107" s="178"/>
      <c r="D107" s="178"/>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ht="14.25">
      <c r="A108" s="173"/>
      <c r="B108" s="178"/>
      <c r="C108" s="178"/>
      <c r="D108" s="178"/>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ht="14.25">
      <c r="A109" s="173"/>
      <c r="B109" s="178"/>
      <c r="C109" s="178"/>
      <c r="D109" s="178"/>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ht="14.25">
      <c r="A110" s="173"/>
      <c r="B110" s="178"/>
      <c r="C110" s="178"/>
      <c r="D110" s="178"/>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ht="14.25">
      <c r="A111" s="173"/>
      <c r="B111" s="178"/>
      <c r="C111" s="178"/>
      <c r="D111" s="178"/>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ht="14.25">
      <c r="A112" s="173"/>
      <c r="B112" s="178"/>
      <c r="C112" s="178"/>
      <c r="D112" s="178"/>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ht="14.25">
      <c r="A113" s="173"/>
      <c r="B113" s="178"/>
      <c r="C113" s="178"/>
      <c r="D113" s="178"/>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ht="14.25">
      <c r="A114" s="173"/>
      <c r="B114" s="178"/>
      <c r="C114" s="178"/>
      <c r="D114" s="178"/>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ht="14.25">
      <c r="A115" s="173"/>
      <c r="B115" s="178"/>
      <c r="C115" s="178"/>
      <c r="D115" s="178"/>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ht="14.25">
      <c r="A116" s="173"/>
      <c r="B116" s="178"/>
      <c r="C116" s="178"/>
      <c r="D116" s="178"/>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ht="14.25">
      <c r="A117" s="173"/>
      <c r="B117" s="178"/>
      <c r="C117" s="178"/>
      <c r="D117" s="178"/>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ht="14.25">
      <c r="A118" s="173"/>
      <c r="B118" s="178"/>
      <c r="C118" s="178"/>
      <c r="D118" s="178"/>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ht="14.25">
      <c r="A119" s="173"/>
      <c r="B119" s="178"/>
      <c r="C119" s="178"/>
      <c r="D119" s="178"/>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ht="14.25">
      <c r="A120" s="173"/>
      <c r="B120" s="178"/>
      <c r="C120" s="178"/>
      <c r="D120" s="178"/>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ht="14.25">
      <c r="A121" s="173"/>
      <c r="B121" s="178"/>
      <c r="C121" s="178"/>
      <c r="D121" s="178"/>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ht="14.25">
      <c r="A122" s="173"/>
      <c r="B122" s="178"/>
      <c r="C122" s="178"/>
      <c r="D122" s="178"/>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ht="14.25">
      <c r="A123" s="173"/>
      <c r="B123" s="178"/>
      <c r="C123" s="178"/>
      <c r="D123" s="178"/>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ht="14.25">
      <c r="A124" s="173"/>
      <c r="B124" s="178"/>
      <c r="C124" s="178"/>
      <c r="D124" s="178"/>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ht="14.25">
      <c r="A125" s="173"/>
      <c r="B125" s="178"/>
      <c r="C125" s="178"/>
      <c r="D125" s="178"/>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ht="14.25">
      <c r="A126" s="173"/>
      <c r="B126" s="178"/>
      <c r="C126" s="178"/>
      <c r="D126" s="178"/>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ht="14.25">
      <c r="A127" s="173"/>
      <c r="B127" s="178"/>
      <c r="C127" s="178"/>
      <c r="D127" s="178"/>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ht="14.25">
      <c r="A128" s="173"/>
      <c r="B128" s="178"/>
      <c r="C128" s="178"/>
      <c r="D128" s="178"/>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ht="14.25">
      <c r="A129" s="173"/>
      <c r="B129" s="178"/>
      <c r="C129" s="178"/>
      <c r="D129" s="178"/>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ht="14.25">
      <c r="A130" s="173"/>
      <c r="B130" s="178"/>
      <c r="C130" s="178"/>
      <c r="D130" s="178"/>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ht="14.25">
      <c r="A131" s="173"/>
      <c r="B131" s="178"/>
      <c r="C131" s="178"/>
      <c r="D131" s="178"/>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ht="14.25">
      <c r="A132" s="173"/>
      <c r="B132" s="178"/>
      <c r="C132" s="178"/>
      <c r="D132" s="178"/>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ht="14.25">
      <c r="A133" s="173"/>
      <c r="B133" s="178"/>
      <c r="C133" s="178"/>
      <c r="D133" s="178"/>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ht="14.25">
      <c r="A134" s="173"/>
      <c r="B134" s="178"/>
      <c r="C134" s="178"/>
      <c r="D134" s="178"/>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ht="14.25">
      <c r="A135" s="173"/>
      <c r="B135" s="178"/>
      <c r="C135" s="178"/>
      <c r="D135" s="178"/>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ht="14.25">
      <c r="A136" s="173"/>
      <c r="B136" s="178"/>
      <c r="C136" s="178"/>
      <c r="D136" s="178"/>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ht="14.25">
      <c r="A137" s="173"/>
      <c r="B137" s="178"/>
      <c r="C137" s="178"/>
      <c r="D137" s="178"/>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ht="14.25">
      <c r="A138" s="173"/>
      <c r="B138" s="178"/>
      <c r="C138" s="178"/>
      <c r="D138" s="178"/>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ht="14.25">
      <c r="A139" s="173"/>
      <c r="B139" s="178"/>
      <c r="C139" s="178"/>
      <c r="D139" s="178"/>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ht="14.25">
      <c r="A140" s="173"/>
      <c r="B140" s="178"/>
      <c r="C140" s="178"/>
      <c r="D140" s="178"/>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ht="14.25">
      <c r="A141" s="173"/>
      <c r="B141" s="178"/>
      <c r="C141" s="178"/>
      <c r="D141" s="178"/>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ht="14.25">
      <c r="A142" s="173"/>
      <c r="B142" s="178"/>
      <c r="C142" s="178"/>
      <c r="D142" s="178"/>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ht="14.25">
      <c r="A143" s="173"/>
      <c r="B143" s="178"/>
      <c r="C143" s="178"/>
      <c r="D143" s="178"/>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ht="14.25">
      <c r="A144" s="173"/>
      <c r="B144" s="178"/>
      <c r="C144" s="178"/>
      <c r="D144" s="178"/>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ht="14.25">
      <c r="A145" s="173"/>
      <c r="B145" s="178"/>
      <c r="C145" s="178"/>
      <c r="D145" s="178"/>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ht="14.25">
      <c r="A146" s="173"/>
      <c r="B146" s="178"/>
      <c r="C146" s="178"/>
      <c r="D146" s="178"/>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ht="14.25">
      <c r="A147" s="173"/>
      <c r="B147" s="178"/>
      <c r="C147" s="178"/>
      <c r="D147" s="178"/>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ht="14.25">
      <c r="A148" s="173"/>
      <c r="B148" s="178"/>
      <c r="C148" s="178"/>
      <c r="D148" s="178"/>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ht="14.25">
      <c r="A149" s="173"/>
      <c r="B149" s="178"/>
      <c r="C149" s="178"/>
      <c r="D149" s="178"/>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ht="14.25">
      <c r="A150" s="173"/>
      <c r="B150" s="178"/>
      <c r="C150" s="178"/>
      <c r="D150" s="178"/>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ht="14.25">
      <c r="A151" s="173"/>
      <c r="B151" s="178"/>
      <c r="C151" s="178"/>
      <c r="D151" s="178"/>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ht="14.25">
      <c r="A152" s="173"/>
      <c r="B152" s="178"/>
      <c r="C152" s="178"/>
      <c r="D152" s="178"/>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ht="14.25">
      <c r="A153" s="173"/>
      <c r="B153" s="178"/>
      <c r="C153" s="178"/>
      <c r="D153" s="178"/>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ht="14.25">
      <c r="A154" s="173"/>
      <c r="B154" s="178"/>
      <c r="C154" s="178"/>
      <c r="D154" s="178"/>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ht="14.25">
      <c r="A155" s="173"/>
      <c r="B155" s="178"/>
      <c r="C155" s="178"/>
      <c r="D155" s="178"/>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ht="14.25">
      <c r="A156" s="173"/>
      <c r="B156" s="178"/>
      <c r="C156" s="178"/>
      <c r="D156" s="178"/>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ht="14.25">
      <c r="A157" s="173"/>
      <c r="B157" s="178"/>
      <c r="C157" s="178"/>
      <c r="D157" s="178"/>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ht="14.25">
      <c r="A158" s="173"/>
      <c r="B158" s="178"/>
      <c r="C158" s="178"/>
      <c r="D158" s="178"/>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ht="14.25">
      <c r="A159" s="173"/>
      <c r="B159" s="178"/>
      <c r="C159" s="178"/>
      <c r="D159" s="178"/>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ht="14.25">
      <c r="A160" s="173"/>
      <c r="B160" s="178"/>
      <c r="C160" s="178"/>
      <c r="D160" s="178"/>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ht="14.25">
      <c r="A161" s="173"/>
      <c r="B161" s="178"/>
      <c r="C161" s="178"/>
      <c r="D161" s="178"/>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ht="14.25">
      <c r="A162" s="173"/>
      <c r="B162" s="178"/>
      <c r="C162" s="178"/>
      <c r="D162" s="178"/>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14.25">
      <c r="A163" s="173"/>
      <c r="B163" s="178"/>
      <c r="C163" s="178"/>
      <c r="D163" s="178"/>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ht="14.25">
      <c r="A164" s="173"/>
      <c r="B164" s="178"/>
      <c r="C164" s="178"/>
      <c r="D164" s="178"/>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ht="14.25">
      <c r="A165" s="173"/>
      <c r="B165" s="178"/>
      <c r="C165" s="178"/>
      <c r="D165" s="178"/>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ht="14.25">
      <c r="A166" s="173"/>
      <c r="B166" s="178"/>
      <c r="C166" s="178"/>
      <c r="D166" s="178"/>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ht="14.25">
      <c r="A167" s="173"/>
      <c r="B167" s="178"/>
      <c r="C167" s="178"/>
      <c r="D167" s="178"/>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ht="14.25">
      <c r="A168" s="173"/>
      <c r="B168" s="178"/>
      <c r="C168" s="178"/>
      <c r="D168" s="178"/>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ht="14.25">
      <c r="A169" s="173"/>
      <c r="B169" s="178"/>
      <c r="C169" s="178"/>
      <c r="D169" s="178"/>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ht="14.25">
      <c r="A170" s="173"/>
      <c r="B170" s="178"/>
      <c r="C170" s="178"/>
      <c r="D170" s="178"/>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ht="14.25">
      <c r="A171" s="173"/>
      <c r="B171" s="178"/>
      <c r="C171" s="178"/>
      <c r="D171" s="178"/>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ht="14.25">
      <c r="A172" s="173"/>
      <c r="B172" s="178"/>
      <c r="C172" s="178"/>
      <c r="D172" s="178"/>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ht="14.25">
      <c r="A173" s="173"/>
      <c r="B173" s="178"/>
      <c r="C173" s="178"/>
      <c r="D173" s="178"/>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ht="14.25">
      <c r="A174" s="173"/>
      <c r="B174" s="178"/>
      <c r="C174" s="178"/>
      <c r="D174" s="178"/>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ht="14.25">
      <c r="A175" s="173"/>
      <c r="B175" s="178"/>
      <c r="C175" s="178"/>
      <c r="D175" s="178"/>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ht="14.25">
      <c r="A176" s="173"/>
      <c r="B176" s="178"/>
      <c r="C176" s="178"/>
      <c r="D176" s="178"/>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ht="14.25">
      <c r="A177" s="173"/>
      <c r="B177" s="178"/>
      <c r="C177" s="178"/>
      <c r="D177" s="178"/>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ht="14.25">
      <c r="A178" s="173"/>
      <c r="B178" s="178"/>
      <c r="C178" s="178"/>
      <c r="D178" s="178"/>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ht="14.25">
      <c r="A179" s="173"/>
      <c r="B179" s="178"/>
      <c r="C179" s="178"/>
      <c r="D179" s="178"/>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ht="14.25">
      <c r="A180" s="173"/>
      <c r="B180" s="178"/>
      <c r="C180" s="178"/>
      <c r="D180" s="178"/>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ht="14.25">
      <c r="A181" s="173"/>
      <c r="B181" s="178"/>
      <c r="C181" s="178"/>
      <c r="D181" s="178"/>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ht="14.25">
      <c r="A182" s="173"/>
      <c r="B182" s="178"/>
      <c r="C182" s="178"/>
      <c r="D182" s="178"/>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ht="14.25">
      <c r="A183" s="173"/>
      <c r="B183" s="178"/>
      <c r="C183" s="178"/>
      <c r="D183" s="178"/>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ht="14.25">
      <c r="A184" s="173"/>
      <c r="B184" s="178"/>
      <c r="C184" s="178"/>
      <c r="D184" s="178"/>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ht="14.25">
      <c r="A185" s="173"/>
      <c r="B185" s="178"/>
      <c r="C185" s="178"/>
      <c r="D185" s="178"/>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ht="14.25">
      <c r="A186" s="173"/>
      <c r="B186" s="178"/>
      <c r="C186" s="178"/>
      <c r="D186" s="178"/>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ht="14.25">
      <c r="A187" s="173"/>
      <c r="B187" s="178"/>
      <c r="C187" s="178"/>
      <c r="D187" s="178"/>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ht="14.25">
      <c r="A188" s="173"/>
      <c r="B188" s="178"/>
      <c r="C188" s="178"/>
      <c r="D188" s="178"/>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ht="14.25">
      <c r="A189" s="173"/>
      <c r="B189" s="178"/>
      <c r="C189" s="178"/>
      <c r="D189" s="178"/>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ht="14.25">
      <c r="A190" s="173"/>
      <c r="B190" s="178"/>
      <c r="C190" s="178"/>
      <c r="D190" s="178"/>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ht="14.25">
      <c r="A191" s="173"/>
      <c r="B191" s="178"/>
      <c r="C191" s="178"/>
      <c r="D191" s="178"/>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ht="14.25">
      <c r="A192" s="173"/>
      <c r="B192" s="178"/>
      <c r="C192" s="178"/>
      <c r="D192" s="178"/>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ht="14.25">
      <c r="A193" s="173"/>
      <c r="B193" s="178"/>
      <c r="C193" s="178"/>
      <c r="D193" s="178"/>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ht="14.25">
      <c r="A194" s="173"/>
      <c r="B194" s="178"/>
      <c r="C194" s="178"/>
      <c r="D194" s="178"/>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ht="14.25">
      <c r="A195" s="173"/>
      <c r="B195" s="178"/>
      <c r="C195" s="178"/>
      <c r="D195" s="178"/>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ht="14.25">
      <c r="A196" s="173"/>
      <c r="B196" s="178"/>
      <c r="C196" s="178"/>
      <c r="D196" s="178"/>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ht="14.25">
      <c r="A197" s="173"/>
      <c r="B197" s="178"/>
      <c r="C197" s="178"/>
      <c r="D197" s="178"/>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ht="14.25">
      <c r="A198" s="173"/>
      <c r="B198" s="178"/>
      <c r="C198" s="178"/>
      <c r="D198" s="178"/>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ht="14.25">
      <c r="A199" s="173"/>
      <c r="B199" s="178"/>
      <c r="C199" s="178"/>
      <c r="D199" s="178"/>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ht="14.25">
      <c r="A200" s="173"/>
      <c r="B200" s="178"/>
      <c r="C200" s="178"/>
      <c r="D200" s="178"/>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ht="14.25">
      <c r="A201" s="173"/>
      <c r="B201" s="178"/>
      <c r="C201" s="178"/>
      <c r="D201" s="178"/>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ht="14.25">
      <c r="A202" s="173"/>
      <c r="B202" s="178"/>
      <c r="C202" s="178"/>
      <c r="D202" s="178"/>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ht="14.25">
      <c r="A203" s="173"/>
      <c r="B203" s="178"/>
      <c r="C203" s="178"/>
      <c r="D203" s="178"/>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ht="14.25">
      <c r="A204" s="173"/>
      <c r="B204" s="178"/>
      <c r="C204" s="178"/>
      <c r="D204" s="178"/>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ht="14.25">
      <c r="A205" s="173"/>
      <c r="B205" s="178"/>
      <c r="C205" s="178"/>
      <c r="D205" s="178"/>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ht="14.25">
      <c r="A206" s="173"/>
      <c r="B206" s="178"/>
      <c r="C206" s="178"/>
      <c r="D206" s="178"/>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ht="14.25">
      <c r="A207" s="173"/>
      <c r="B207" s="178"/>
      <c r="C207" s="178"/>
      <c r="D207" s="178"/>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ht="14.25">
      <c r="A208" s="173"/>
      <c r="B208" s="178"/>
      <c r="C208" s="178"/>
      <c r="D208" s="178"/>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ht="14.25">
      <c r="A209" s="173"/>
      <c r="B209" s="178"/>
      <c r="C209" s="178"/>
      <c r="D209" s="178"/>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ht="14.25">
      <c r="A210" s="173"/>
      <c r="B210" s="178"/>
      <c r="C210" s="178"/>
      <c r="D210" s="178"/>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ht="14.25">
      <c r="A211" s="173"/>
      <c r="B211" s="178"/>
      <c r="C211" s="178"/>
      <c r="D211" s="178"/>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ht="14.25">
      <c r="A212" s="173"/>
      <c r="B212" s="178"/>
      <c r="C212" s="178"/>
      <c r="D212" s="178"/>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ht="14.25">
      <c r="A213" s="173"/>
      <c r="B213" s="178"/>
      <c r="C213" s="178"/>
      <c r="D213" s="178"/>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ht="14.25">
      <c r="A214" s="173"/>
      <c r="B214" s="178"/>
      <c r="C214" s="178"/>
      <c r="D214" s="178"/>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ht="14.25">
      <c r="A215" s="173"/>
      <c r="B215" s="178"/>
      <c r="C215" s="178"/>
      <c r="D215" s="178"/>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ht="14.25">
      <c r="A216" s="173"/>
      <c r="B216" s="178"/>
      <c r="C216" s="178"/>
      <c r="D216" s="178"/>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ht="14.25">
      <c r="A217" s="173"/>
      <c r="B217" s="178"/>
      <c r="C217" s="178"/>
      <c r="D217" s="178"/>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ht="14.25">
      <c r="A218" s="173"/>
      <c r="B218" s="178"/>
      <c r="C218" s="178"/>
      <c r="D218" s="178"/>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ht="14.25">
      <c r="A219" s="173"/>
      <c r="B219" s="178"/>
      <c r="C219" s="178"/>
      <c r="D219" s="178"/>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ht="14.25">
      <c r="A220" s="173"/>
      <c r="B220" s="178"/>
      <c r="C220" s="178"/>
      <c r="D220" s="178"/>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ht="14.25">
      <c r="A221" s="173"/>
      <c r="B221" s="178"/>
      <c r="C221" s="178"/>
      <c r="D221" s="178"/>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ht="14.25">
      <c r="A222" s="173"/>
      <c r="B222" s="178"/>
      <c r="C222" s="178"/>
      <c r="D222" s="178"/>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ht="14.25">
      <c r="A223" s="173"/>
      <c r="B223" s="178"/>
      <c r="C223" s="178"/>
      <c r="D223" s="178"/>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ht="14.25">
      <c r="A224" s="173"/>
      <c r="B224" s="178"/>
      <c r="C224" s="178"/>
      <c r="D224" s="178"/>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ht="14.25">
      <c r="A225" s="173"/>
      <c r="B225" s="178"/>
      <c r="C225" s="178"/>
      <c r="D225" s="178"/>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ht="14.25">
      <c r="A226" s="173"/>
      <c r="B226" s="178"/>
      <c r="C226" s="178"/>
      <c r="D226" s="178"/>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ht="14.25">
      <c r="A227" s="173"/>
      <c r="B227" s="178"/>
      <c r="C227" s="178"/>
      <c r="D227" s="178"/>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ht="14.25">
      <c r="A228" s="173"/>
      <c r="B228" s="178"/>
      <c r="C228" s="178"/>
      <c r="D228" s="178"/>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ht="14.25">
      <c r="A229" s="173"/>
      <c r="B229" s="178"/>
      <c r="C229" s="178"/>
      <c r="D229" s="178"/>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ht="14.25">
      <c r="A230" s="173"/>
      <c r="B230" s="178"/>
      <c r="C230" s="178"/>
      <c r="D230" s="178"/>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ht="14.25">
      <c r="A231" s="173"/>
      <c r="B231" s="178"/>
      <c r="C231" s="178"/>
      <c r="D231" s="178"/>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ht="14.25">
      <c r="A232" s="173"/>
      <c r="B232" s="178"/>
      <c r="C232" s="178"/>
      <c r="D232" s="178"/>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ht="14.25">
      <c r="A233" s="173"/>
      <c r="B233" s="178"/>
      <c r="C233" s="178"/>
      <c r="D233" s="178"/>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ht="14.25">
      <c r="A234" s="173"/>
      <c r="B234" s="178"/>
      <c r="C234" s="178"/>
      <c r="D234" s="178"/>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ht="14.25">
      <c r="A235" s="173"/>
      <c r="B235" s="178"/>
      <c r="C235" s="178"/>
      <c r="D235" s="178"/>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ht="14.25">
      <c r="A236" s="173"/>
      <c r="B236" s="178"/>
      <c r="C236" s="178"/>
      <c r="D236" s="178"/>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ht="14.25">
      <c r="A237" s="173"/>
      <c r="B237" s="178"/>
      <c r="C237" s="178"/>
      <c r="D237" s="178"/>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ht="14.25">
      <c r="A238" s="173"/>
      <c r="B238" s="178"/>
      <c r="C238" s="178"/>
      <c r="D238" s="178"/>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ht="14.25">
      <c r="A239" s="173"/>
      <c r="B239" s="178"/>
      <c r="C239" s="178"/>
      <c r="D239" s="178"/>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ht="14.25">
      <c r="A240" s="173"/>
      <c r="B240" s="178"/>
      <c r="C240" s="178"/>
      <c r="D240" s="178"/>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ht="14.25">
      <c r="A241" s="173"/>
      <c r="B241" s="178"/>
      <c r="C241" s="178"/>
      <c r="D241" s="178"/>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ht="14.25">
      <c r="A242" s="173"/>
      <c r="B242" s="178"/>
      <c r="C242" s="178"/>
      <c r="D242" s="178"/>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ht="14.25">
      <c r="A243" s="173"/>
      <c r="B243" s="178"/>
      <c r="C243" s="178"/>
      <c r="D243" s="178"/>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ht="14.25">
      <c r="A244" s="173"/>
      <c r="B244" s="178"/>
      <c r="C244" s="178"/>
      <c r="D244" s="178"/>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ht="14.25">
      <c r="A245" s="173"/>
      <c r="B245" s="178"/>
      <c r="C245" s="178"/>
      <c r="D245" s="178"/>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ht="14.25">
      <c r="A246" s="173"/>
      <c r="B246" s="178"/>
      <c r="C246" s="178"/>
      <c r="D246" s="178"/>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ht="14.25">
      <c r="A247" s="173"/>
      <c r="B247" s="178"/>
      <c r="C247" s="178"/>
      <c r="D247" s="178"/>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ht="14.25">
      <c r="A248" s="173"/>
      <c r="B248" s="178"/>
      <c r="C248" s="178"/>
      <c r="D248" s="178"/>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ht="14.25">
      <c r="A249" s="173"/>
      <c r="B249" s="178"/>
      <c r="C249" s="178"/>
      <c r="D249" s="178"/>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ht="14.25">
      <c r="A250" s="173"/>
      <c r="B250" s="178"/>
      <c r="C250" s="178"/>
      <c r="D250" s="178"/>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ht="14.25">
      <c r="A251" s="173"/>
      <c r="B251" s="178"/>
      <c r="C251" s="178"/>
      <c r="D251" s="178"/>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ht="14.25">
      <c r="A252" s="173"/>
      <c r="B252" s="178"/>
      <c r="C252" s="178"/>
      <c r="D252" s="178"/>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ht="14.25">
      <c r="A253" s="173"/>
      <c r="B253" s="178"/>
      <c r="C253" s="178"/>
      <c r="D253" s="178"/>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ht="14.25">
      <c r="A254" s="173"/>
      <c r="B254" s="178"/>
      <c r="C254" s="178"/>
      <c r="D254" s="178"/>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ht="14.25">
      <c r="A255" s="173"/>
      <c r="B255" s="178"/>
      <c r="C255" s="178"/>
      <c r="D255" s="178"/>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ht="14.25">
      <c r="A256" s="173"/>
      <c r="B256" s="178"/>
      <c r="C256" s="178"/>
      <c r="D256" s="178"/>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ht="14.25">
      <c r="A257" s="173"/>
      <c r="B257" s="178"/>
      <c r="C257" s="178"/>
      <c r="D257" s="178"/>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ht="14.25">
      <c r="A258" s="173"/>
      <c r="B258" s="178"/>
      <c r="C258" s="178"/>
      <c r="D258" s="178"/>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ht="14.25">
      <c r="A259" s="173"/>
      <c r="B259" s="178"/>
      <c r="C259" s="178"/>
      <c r="D259" s="178"/>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ht="14.25">
      <c r="A260" s="173"/>
      <c r="B260" s="178"/>
      <c r="C260" s="178"/>
      <c r="D260" s="178"/>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ht="14.25">
      <c r="A261" s="173"/>
      <c r="B261" s="178"/>
      <c r="C261" s="178"/>
      <c r="D261" s="178"/>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ht="14.25">
      <c r="A262" s="173"/>
      <c r="B262" s="178"/>
      <c r="C262" s="178"/>
      <c r="D262" s="178"/>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ht="14.25">
      <c r="A263" s="173"/>
      <c r="B263" s="178"/>
      <c r="C263" s="178"/>
      <c r="D263" s="178"/>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ht="14.25">
      <c r="A264" s="173"/>
      <c r="B264" s="178"/>
      <c r="C264" s="178"/>
      <c r="D264" s="178"/>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ht="14.25">
      <c r="A265" s="173"/>
      <c r="B265" s="178"/>
      <c r="C265" s="178"/>
      <c r="D265" s="178"/>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ht="14.25">
      <c r="A266" s="173"/>
      <c r="B266" s="178"/>
      <c r="C266" s="178"/>
      <c r="D266" s="178"/>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ht="14.25">
      <c r="A267" s="173"/>
      <c r="B267" s="178"/>
      <c r="C267" s="178"/>
      <c r="D267" s="178"/>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ht="14.25">
      <c r="A268" s="173"/>
      <c r="B268" s="178"/>
      <c r="C268" s="178"/>
      <c r="D268" s="178"/>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ht="14.25">
      <c r="A269" s="173"/>
      <c r="B269" s="178"/>
      <c r="C269" s="178"/>
      <c r="D269" s="178"/>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ht="14.25">
      <c r="A270" s="173"/>
      <c r="B270" s="178"/>
      <c r="C270" s="178"/>
      <c r="D270" s="178"/>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ht="14.25">
      <c r="A271" s="173"/>
      <c r="B271" s="178"/>
      <c r="C271" s="178"/>
      <c r="D271" s="178"/>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ht="14.25">
      <c r="A272" s="173"/>
      <c r="B272" s="178"/>
      <c r="C272" s="178"/>
      <c r="D272" s="178"/>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ht="14.25">
      <c r="A273" s="173"/>
      <c r="B273" s="178"/>
      <c r="C273" s="178"/>
      <c r="D273" s="178"/>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ht="14.25">
      <c r="A274" s="173"/>
      <c r="B274" s="178"/>
      <c r="C274" s="178"/>
      <c r="D274" s="178"/>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ht="14.25">
      <c r="A275" s="173"/>
      <c r="B275" s="178"/>
      <c r="C275" s="178"/>
      <c r="D275" s="178"/>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ht="14.25">
      <c r="A276" s="173"/>
      <c r="B276" s="178"/>
      <c r="C276" s="178"/>
      <c r="D276" s="178"/>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ht="14.25">
      <c r="A277" s="173"/>
      <c r="B277" s="178"/>
      <c r="C277" s="178"/>
      <c r="D277" s="178"/>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ht="14.25">
      <c r="A278" s="173"/>
      <c r="B278" s="178"/>
      <c r="C278" s="178"/>
      <c r="D278" s="178"/>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ht="14.25">
      <c r="A279" s="173"/>
      <c r="B279" s="178"/>
      <c r="C279" s="178"/>
      <c r="D279" s="178"/>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ht="14.25">
      <c r="A280" s="173"/>
      <c r="B280" s="178"/>
      <c r="C280" s="178"/>
      <c r="D280" s="178"/>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ht="14.25">
      <c r="A281" s="173"/>
      <c r="B281" s="178"/>
      <c r="C281" s="178"/>
      <c r="D281" s="178"/>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ht="14.25">
      <c r="A282" s="173"/>
      <c r="B282" s="178"/>
      <c r="C282" s="178"/>
      <c r="D282" s="178"/>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ht="14.25">
      <c r="A283" s="173"/>
      <c r="B283" s="178"/>
      <c r="C283" s="178"/>
      <c r="D283" s="178"/>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ht="14.25">
      <c r="A284" s="173"/>
      <c r="B284" s="178"/>
      <c r="C284" s="178"/>
      <c r="D284" s="178"/>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ht="14.25">
      <c r="A285" s="173"/>
      <c r="B285" s="178"/>
      <c r="C285" s="178"/>
      <c r="D285" s="178"/>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ht="14.25">
      <c r="A286" s="173"/>
      <c r="B286" s="178"/>
      <c r="C286" s="178"/>
      <c r="D286" s="178"/>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ht="14.25">
      <c r="A287" s="173"/>
      <c r="B287" s="178"/>
      <c r="C287" s="178"/>
      <c r="D287" s="178"/>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ht="14.25">
      <c r="A288" s="173"/>
      <c r="B288" s="178"/>
      <c r="C288" s="178"/>
      <c r="D288" s="178"/>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ht="14.25">
      <c r="A289" s="173"/>
      <c r="B289" s="178"/>
      <c r="C289" s="178"/>
      <c r="D289" s="178"/>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ht="14.25">
      <c r="A290" s="173"/>
      <c r="B290" s="178"/>
      <c r="C290" s="178"/>
      <c r="D290" s="178"/>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ht="14.25">
      <c r="A291" s="173"/>
      <c r="B291" s="178"/>
      <c r="C291" s="178"/>
      <c r="D291" s="178"/>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ht="14.25">
      <c r="A292" s="173"/>
      <c r="B292" s="178"/>
      <c r="C292" s="178"/>
      <c r="D292" s="178"/>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ht="14.25">
      <c r="A293" s="173"/>
      <c r="B293" s="178"/>
      <c r="C293" s="178"/>
      <c r="D293" s="178"/>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ht="14.25">
      <c r="A294" s="173"/>
      <c r="B294" s="178"/>
      <c r="C294" s="178"/>
      <c r="D294" s="178"/>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ht="14.25">
      <c r="A295" s="173"/>
      <c r="B295" s="178"/>
      <c r="C295" s="178"/>
      <c r="D295" s="178"/>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ht="14.25">
      <c r="A296" s="173"/>
      <c r="B296" s="178"/>
      <c r="C296" s="178"/>
      <c r="D296" s="178"/>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ht="14.25">
      <c r="A297" s="173"/>
      <c r="B297" s="178"/>
      <c r="C297" s="178"/>
      <c r="D297" s="178"/>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ht="14.25">
      <c r="A298" s="173"/>
      <c r="B298" s="178"/>
      <c r="C298" s="178"/>
      <c r="D298" s="178"/>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ht="14.25">
      <c r="A299" s="173"/>
      <c r="B299" s="178"/>
      <c r="C299" s="178"/>
      <c r="D299" s="178"/>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ht="14.25">
      <c r="A300" s="173"/>
      <c r="B300" s="178"/>
      <c r="C300" s="178"/>
      <c r="D300" s="178"/>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ht="14.25">
      <c r="A301" s="173"/>
      <c r="B301" s="178"/>
      <c r="C301" s="178"/>
      <c r="D301" s="178"/>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ht="14.25">
      <c r="A302" s="173"/>
      <c r="B302" s="178"/>
      <c r="C302" s="178"/>
      <c r="D302" s="178"/>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ht="14.25">
      <c r="A303" s="173"/>
      <c r="B303" s="178"/>
      <c r="C303" s="178"/>
      <c r="D303" s="178"/>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ht="14.25">
      <c r="A304" s="173"/>
      <c r="B304" s="178"/>
      <c r="C304" s="178"/>
      <c r="D304" s="178"/>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ht="14.25">
      <c r="A305" s="173"/>
      <c r="B305" s="178"/>
      <c r="C305" s="178"/>
      <c r="D305" s="178"/>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ht="14.25">
      <c r="A306" s="173"/>
      <c r="B306" s="178"/>
      <c r="C306" s="178"/>
      <c r="D306" s="178"/>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ht="14.25">
      <c r="A307" s="173"/>
      <c r="B307" s="178"/>
      <c r="C307" s="178"/>
      <c r="D307" s="178"/>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ht="14.25">
      <c r="A308" s="173"/>
      <c r="B308" s="178"/>
      <c r="C308" s="178"/>
      <c r="D308" s="178"/>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ht="14.25">
      <c r="A309" s="173"/>
      <c r="B309" s="178"/>
      <c r="C309" s="178"/>
      <c r="D309" s="178"/>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ht="14.25">
      <c r="A310" s="173"/>
      <c r="B310" s="178"/>
      <c r="C310" s="178"/>
      <c r="D310" s="178"/>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ht="14.25">
      <c r="A311" s="173"/>
      <c r="B311" s="178"/>
      <c r="C311" s="178"/>
      <c r="D311" s="178"/>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ht="14.25">
      <c r="A312" s="173"/>
      <c r="B312" s="178"/>
      <c r="C312" s="178"/>
      <c r="D312" s="178"/>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ht="14.25">
      <c r="A313" s="173"/>
      <c r="B313" s="178"/>
      <c r="C313" s="178"/>
      <c r="D313" s="178"/>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ht="14.25">
      <c r="A314" s="173"/>
      <c r="B314" s="178"/>
      <c r="C314" s="178"/>
      <c r="D314" s="178"/>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ht="14.25">
      <c r="A315" s="173"/>
      <c r="B315" s="178"/>
      <c r="C315" s="178"/>
      <c r="D315" s="178"/>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ht="14.25">
      <c r="A316" s="173"/>
      <c r="B316" s="178"/>
      <c r="C316" s="178"/>
      <c r="D316" s="178"/>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ht="14.25">
      <c r="A317" s="173"/>
      <c r="B317" s="178"/>
      <c r="C317" s="178"/>
      <c r="D317" s="178"/>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ht="14.25">
      <c r="A318" s="173"/>
      <c r="B318" s="178"/>
      <c r="C318" s="178"/>
      <c r="D318" s="178"/>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ht="14.25">
      <c r="A319" s="173"/>
      <c r="B319" s="178"/>
      <c r="C319" s="178"/>
      <c r="D319" s="178"/>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ht="14.25">
      <c r="A320" s="173"/>
      <c r="B320" s="178"/>
      <c r="C320" s="178"/>
      <c r="D320" s="178"/>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ht="14.25">
      <c r="A321" s="173"/>
      <c r="B321" s="178"/>
      <c r="C321" s="178"/>
      <c r="D321" s="178"/>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ht="14.25">
      <c r="A322" s="173"/>
      <c r="B322" s="178"/>
      <c r="C322" s="178"/>
      <c r="D322" s="178"/>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ht="14.25">
      <c r="A323" s="173"/>
      <c r="B323" s="178"/>
      <c r="C323" s="178"/>
      <c r="D323" s="178"/>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ht="14.25">
      <c r="A324" s="173"/>
      <c r="B324" s="178"/>
      <c r="C324" s="178"/>
      <c r="D324" s="178"/>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ht="14.25">
      <c r="A325" s="173"/>
      <c r="B325" s="178"/>
      <c r="C325" s="178"/>
      <c r="D325" s="178"/>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ht="14.25">
      <c r="A326" s="173"/>
      <c r="B326" s="178"/>
      <c r="C326" s="178"/>
      <c r="D326" s="178"/>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ht="14.25">
      <c r="A327" s="173"/>
      <c r="B327" s="178"/>
      <c r="C327" s="178"/>
      <c r="D327" s="178"/>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ht="14.25">
      <c r="A328" s="173"/>
      <c r="B328" s="178"/>
      <c r="C328" s="178"/>
      <c r="D328" s="178"/>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ht="14.25">
      <c r="A329" s="173"/>
      <c r="B329" s="178"/>
      <c r="C329" s="178"/>
      <c r="D329" s="178"/>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ht="14.25">
      <c r="A330" s="173"/>
      <c r="B330" s="178"/>
      <c r="C330" s="178"/>
      <c r="D330" s="178"/>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ht="14.25">
      <c r="A331" s="173"/>
      <c r="B331" s="178"/>
      <c r="C331" s="178"/>
      <c r="D331" s="178"/>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ht="14.25">
      <c r="A332" s="173"/>
      <c r="B332" s="178"/>
      <c r="C332" s="178"/>
      <c r="D332" s="178"/>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ht="14.25">
      <c r="A333" s="173"/>
      <c r="B333" s="178"/>
      <c r="C333" s="178"/>
      <c r="D333" s="178"/>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ht="14.25">
      <c r="A334" s="173"/>
      <c r="B334" s="178"/>
      <c r="C334" s="178"/>
      <c r="D334" s="178"/>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ht="14.25">
      <c r="A335" s="173"/>
      <c r="B335" s="178"/>
      <c r="C335" s="178"/>
      <c r="D335" s="178"/>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ht="14.25">
      <c r="A336" s="173"/>
      <c r="B336" s="178"/>
      <c r="C336" s="178"/>
      <c r="D336" s="178"/>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ht="14.25">
      <c r="A337" s="173"/>
      <c r="B337" s="178"/>
      <c r="C337" s="178"/>
      <c r="D337" s="178"/>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ht="14.25">
      <c r="A338" s="173"/>
      <c r="B338" s="178"/>
      <c r="C338" s="178"/>
      <c r="D338" s="178"/>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ht="14.25">
      <c r="A339" s="173"/>
      <c r="B339" s="178"/>
      <c r="C339" s="178"/>
      <c r="D339" s="178"/>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ht="14.25">
      <c r="A340" s="173"/>
      <c r="B340" s="178"/>
      <c r="C340" s="178"/>
      <c r="D340" s="178"/>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ht="14.25">
      <c r="A341" s="173"/>
      <c r="B341" s="178"/>
      <c r="C341" s="178"/>
      <c r="D341" s="178"/>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ht="14.25">
      <c r="A342" s="173"/>
      <c r="B342" s="178"/>
      <c r="C342" s="178"/>
      <c r="D342" s="178"/>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ht="14.25">
      <c r="A343" s="173"/>
      <c r="B343" s="178"/>
      <c r="C343" s="178"/>
      <c r="D343" s="178"/>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ht="14.25">
      <c r="A344" s="173"/>
      <c r="B344" s="178"/>
      <c r="C344" s="178"/>
      <c r="D344" s="178"/>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ht="14.25">
      <c r="A345" s="173"/>
      <c r="B345" s="178"/>
      <c r="C345" s="178"/>
      <c r="D345" s="178"/>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ht="14.25">
      <c r="A346" s="173"/>
      <c r="B346" s="178"/>
      <c r="C346" s="178"/>
      <c r="D346" s="178"/>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ht="14.25">
      <c r="A347" s="173"/>
      <c r="B347" s="178"/>
      <c r="C347" s="178"/>
      <c r="D347" s="178"/>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ht="14.25">
      <c r="A348" s="173"/>
      <c r="B348" s="178"/>
      <c r="C348" s="178"/>
      <c r="D348" s="178"/>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ht="14.25">
      <c r="A349" s="173"/>
      <c r="B349" s="178"/>
      <c r="C349" s="178"/>
      <c r="D349" s="178"/>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ht="14.25">
      <c r="A350" s="173"/>
      <c r="B350" s="178"/>
      <c r="C350" s="178"/>
      <c r="D350" s="178"/>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ht="14.25">
      <c r="A351" s="173"/>
      <c r="B351" s="178"/>
      <c r="C351" s="178"/>
      <c r="D351" s="178"/>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ht="14.25">
      <c r="A352" s="173"/>
      <c r="B352" s="178"/>
      <c r="C352" s="178"/>
      <c r="D352" s="178"/>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ht="14.25">
      <c r="A353" s="173"/>
      <c r="B353" s="178"/>
      <c r="C353" s="178"/>
      <c r="D353" s="178"/>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ht="14.25">
      <c r="A354" s="173"/>
      <c r="B354" s="178"/>
      <c r="C354" s="178"/>
      <c r="D354" s="178"/>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ht="14.25">
      <c r="A355" s="173"/>
      <c r="B355" s="178"/>
      <c r="C355" s="178"/>
      <c r="D355" s="178"/>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ht="14.25">
      <c r="A356" s="173"/>
      <c r="B356" s="178"/>
      <c r="C356" s="178"/>
      <c r="D356" s="178"/>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ht="14.25">
      <c r="A357" s="173"/>
      <c r="B357" s="178"/>
      <c r="C357" s="178"/>
      <c r="D357" s="178"/>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ht="14.25">
      <c r="A358" s="173"/>
      <c r="B358" s="178"/>
      <c r="C358" s="178"/>
      <c r="D358" s="178"/>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ht="14.25">
      <c r="A359" s="173"/>
      <c r="B359" s="178"/>
      <c r="C359" s="178"/>
      <c r="D359" s="178"/>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ht="14.25">
      <c r="A360" s="173"/>
      <c r="B360" s="178"/>
      <c r="C360" s="178"/>
      <c r="D360" s="178"/>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ht="14.25">
      <c r="A361" s="173"/>
      <c r="B361" s="178"/>
      <c r="C361" s="178"/>
      <c r="D361" s="178"/>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ht="14.25">
      <c r="A362" s="173"/>
      <c r="B362" s="178"/>
      <c r="C362" s="178"/>
      <c r="D362" s="178"/>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ht="14.25">
      <c r="A363" s="173"/>
      <c r="B363" s="178"/>
      <c r="C363" s="178"/>
      <c r="D363" s="178"/>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ht="14.25">
      <c r="A364" s="173"/>
      <c r="B364" s="178"/>
      <c r="C364" s="178"/>
      <c r="D364" s="178"/>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ht="14.25">
      <c r="A365" s="173"/>
      <c r="B365" s="178"/>
      <c r="C365" s="178"/>
      <c r="D365" s="178"/>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ht="14.25">
      <c r="A366" s="173"/>
      <c r="B366" s="178"/>
      <c r="C366" s="178"/>
      <c r="D366" s="178"/>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ht="14.25">
      <c r="A367" s="173"/>
      <c r="B367" s="178"/>
      <c r="C367" s="178"/>
      <c r="D367" s="178"/>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ht="14.25">
      <c r="A368" s="173"/>
      <c r="B368" s="178"/>
      <c r="C368" s="178"/>
      <c r="D368" s="178"/>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ht="14.25">
      <c r="A369" s="173"/>
      <c r="B369" s="178"/>
      <c r="C369" s="178"/>
      <c r="D369" s="178"/>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ht="14.25">
      <c r="A370" s="173"/>
      <c r="B370" s="178"/>
      <c r="C370" s="178"/>
      <c r="D370" s="178"/>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ht="14.25">
      <c r="A371" s="173"/>
      <c r="B371" s="178"/>
      <c r="C371" s="178"/>
      <c r="D371" s="178"/>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ht="14.25">
      <c r="A372" s="173"/>
      <c r="B372" s="178"/>
      <c r="C372" s="178"/>
      <c r="D372" s="178"/>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ht="14.25">
      <c r="A373" s="173"/>
      <c r="B373" s="178"/>
      <c r="C373" s="178"/>
      <c r="D373" s="178"/>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ht="14.25">
      <c r="A374" s="173"/>
      <c r="B374" s="178"/>
      <c r="C374" s="178"/>
      <c r="D374" s="178"/>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ht="14.25">
      <c r="A375" s="173"/>
      <c r="B375" s="178"/>
      <c r="C375" s="178"/>
      <c r="D375" s="178"/>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ht="14.25">
      <c r="A376" s="173"/>
      <c r="B376" s="178"/>
      <c r="C376" s="178"/>
      <c r="D376" s="178"/>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ht="14.25">
      <c r="A377" s="173"/>
      <c r="B377" s="178"/>
      <c r="C377" s="178"/>
      <c r="D377" s="178"/>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ht="14.25">
      <c r="A378" s="173"/>
      <c r="B378" s="178"/>
      <c r="C378" s="178"/>
      <c r="D378" s="178"/>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ht="14.25">
      <c r="A379" s="173"/>
      <c r="B379" s="178"/>
      <c r="C379" s="178"/>
      <c r="D379" s="178"/>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ht="14.25">
      <c r="A380" s="173"/>
      <c r="B380" s="178"/>
      <c r="C380" s="178"/>
      <c r="D380" s="178"/>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ht="14.25">
      <c r="A381" s="173"/>
      <c r="B381" s="178"/>
      <c r="C381" s="178"/>
      <c r="D381" s="178"/>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ht="14.25">
      <c r="A382" s="173"/>
      <c r="B382" s="178"/>
      <c r="C382" s="178"/>
      <c r="D382" s="178"/>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ht="14.25">
      <c r="A383" s="173"/>
      <c r="B383" s="178"/>
      <c r="C383" s="178"/>
      <c r="D383" s="178"/>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ht="14.25">
      <c r="A384" s="173"/>
      <c r="B384" s="178"/>
      <c r="C384" s="178"/>
      <c r="D384" s="178"/>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ht="14.25">
      <c r="A385" s="173"/>
      <c r="B385" s="178"/>
      <c r="C385" s="178"/>
      <c r="D385" s="178"/>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ht="14.25">
      <c r="A386" s="173"/>
      <c r="B386" s="178"/>
      <c r="C386" s="178"/>
      <c r="D386" s="178"/>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ht="14.25">
      <c r="A387" s="173"/>
      <c r="B387" s="178"/>
      <c r="C387" s="178"/>
      <c r="D387" s="178"/>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ht="14.25">
      <c r="A388" s="173"/>
      <c r="B388" s="178"/>
      <c r="C388" s="178"/>
      <c r="D388" s="178"/>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ht="14.25">
      <c r="A389" s="173"/>
      <c r="B389" s="178"/>
      <c r="C389" s="178"/>
      <c r="D389" s="178"/>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ht="14.25">
      <c r="A390" s="173"/>
      <c r="B390" s="178"/>
      <c r="C390" s="178"/>
      <c r="D390" s="178"/>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ht="14.25">
      <c r="A391" s="173"/>
      <c r="B391" s="178"/>
      <c r="C391" s="178"/>
      <c r="D391" s="178"/>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ht="14.25">
      <c r="A392" s="173"/>
      <c r="B392" s="178"/>
      <c r="C392" s="178"/>
      <c r="D392" s="178"/>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ht="14.25">
      <c r="A393" s="173"/>
      <c r="B393" s="178"/>
      <c r="C393" s="178"/>
      <c r="D393" s="178"/>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ht="14.25">
      <c r="A394" s="173"/>
      <c r="B394" s="178"/>
      <c r="C394" s="178"/>
      <c r="D394" s="178"/>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ht="14.25">
      <c r="A395" s="173"/>
      <c r="B395" s="178"/>
      <c r="C395" s="178"/>
      <c r="D395" s="178"/>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ht="14.25">
      <c r="A396" s="173"/>
      <c r="B396" s="178"/>
      <c r="C396" s="178"/>
      <c r="D396" s="178"/>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ht="14.25">
      <c r="A397" s="173"/>
      <c r="B397" s="178"/>
      <c r="C397" s="178"/>
      <c r="D397" s="178"/>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ht="14.25">
      <c r="A398" s="173"/>
      <c r="B398" s="178"/>
      <c r="C398" s="178"/>
      <c r="D398" s="178"/>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ht="14.25">
      <c r="A399" s="173"/>
      <c r="B399" s="178"/>
      <c r="C399" s="178"/>
      <c r="D399" s="178"/>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ht="14.25">
      <c r="A400" s="173"/>
      <c r="B400" s="178"/>
      <c r="C400" s="178"/>
      <c r="D400" s="178"/>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ht="14.25">
      <c r="A401" s="173"/>
      <c r="B401" s="178"/>
      <c r="C401" s="178"/>
      <c r="D401" s="178"/>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ht="14.25">
      <c r="A402" s="173"/>
      <c r="B402" s="178"/>
      <c r="C402" s="178"/>
      <c r="D402" s="178"/>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ht="14.25">
      <c r="A403" s="173"/>
      <c r="B403" s="178"/>
      <c r="C403" s="178"/>
      <c r="D403" s="178"/>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ht="14.25">
      <c r="A404" s="173"/>
      <c r="B404" s="178"/>
      <c r="C404" s="178"/>
      <c r="D404" s="178"/>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ht="14.25">
      <c r="A405" s="173"/>
      <c r="B405" s="178"/>
      <c r="C405" s="178"/>
      <c r="D405" s="178"/>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ht="14.25">
      <c r="A406" s="173"/>
      <c r="B406" s="178"/>
      <c r="C406" s="178"/>
      <c r="D406" s="178"/>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ht="14.25">
      <c r="A407" s="173"/>
      <c r="B407" s="178"/>
      <c r="C407" s="178"/>
      <c r="D407" s="178"/>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ht="14.25">
      <c r="A408" s="173"/>
      <c r="B408" s="178"/>
      <c r="C408" s="178"/>
      <c r="D408" s="178"/>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ht="14.25">
      <c r="A409" s="173"/>
      <c r="B409" s="178"/>
      <c r="C409" s="178"/>
      <c r="D409" s="178"/>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ht="14.25">
      <c r="A410" s="173"/>
      <c r="B410" s="178"/>
      <c r="C410" s="178"/>
      <c r="D410" s="178"/>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ht="14.25">
      <c r="A411" s="173"/>
      <c r="B411" s="178"/>
      <c r="C411" s="178"/>
      <c r="D411" s="178"/>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ht="14.25">
      <c r="A412" s="173"/>
      <c r="B412" s="178"/>
      <c r="C412" s="178"/>
      <c r="D412" s="178"/>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ht="14.25">
      <c r="A413" s="173"/>
      <c r="B413" s="178"/>
      <c r="C413" s="178"/>
      <c r="D413" s="178"/>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ht="14.25">
      <c r="A414" s="173"/>
      <c r="B414" s="178"/>
      <c r="C414" s="178"/>
      <c r="D414" s="178"/>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ht="14.25">
      <c r="A415" s="173"/>
      <c r="B415" s="178"/>
      <c r="C415" s="178"/>
      <c r="D415" s="178"/>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ht="14.25">
      <c r="A416" s="173"/>
      <c r="B416" s="178"/>
      <c r="C416" s="178"/>
      <c r="D416" s="178"/>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ht="14.25">
      <c r="A417" s="173"/>
      <c r="B417" s="178"/>
      <c r="C417" s="178"/>
      <c r="D417" s="178"/>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ht="14.25">
      <c r="A418" s="173"/>
      <c r="B418" s="178"/>
      <c r="C418" s="178"/>
      <c r="D418" s="178"/>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ht="14.25">
      <c r="A419" s="173"/>
      <c r="B419" s="178"/>
      <c r="C419" s="178"/>
      <c r="D419" s="178"/>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ht="14.25">
      <c r="A420" s="173"/>
      <c r="B420" s="178"/>
      <c r="C420" s="178"/>
      <c r="D420" s="178"/>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ht="14.25">
      <c r="A421" s="173"/>
      <c r="B421" s="178"/>
      <c r="C421" s="178"/>
      <c r="D421" s="178"/>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ht="14.25">
      <c r="A422" s="173"/>
      <c r="B422" s="178"/>
      <c r="C422" s="178"/>
      <c r="D422" s="178"/>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ht="14.25">
      <c r="A423" s="173"/>
      <c r="B423" s="178"/>
      <c r="C423" s="178"/>
      <c r="D423" s="178"/>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ht="14.25">
      <c r="A424" s="173"/>
      <c r="B424" s="178"/>
      <c r="C424" s="178"/>
      <c r="D424" s="178"/>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ht="14.25">
      <c r="A425" s="173"/>
      <c r="B425" s="178"/>
      <c r="C425" s="178"/>
      <c r="D425" s="178"/>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ht="14.25">
      <c r="A426" s="173"/>
      <c r="B426" s="178"/>
      <c r="C426" s="178"/>
      <c r="D426" s="178"/>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ht="14.25">
      <c r="A427" s="173"/>
      <c r="B427" s="178"/>
      <c r="C427" s="178"/>
      <c r="D427" s="178"/>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ht="14.25">
      <c r="A428" s="173"/>
      <c r="B428" s="178"/>
      <c r="C428" s="178"/>
      <c r="D428" s="178"/>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ht="14.25">
      <c r="A429" s="173"/>
      <c r="B429" s="178"/>
      <c r="C429" s="178"/>
      <c r="D429" s="178"/>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ht="14.25">
      <c r="A430" s="173"/>
      <c r="B430" s="178"/>
      <c r="C430" s="178"/>
      <c r="D430" s="178"/>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ht="14.25">
      <c r="A431" s="173"/>
      <c r="B431" s="178"/>
      <c r="C431" s="178"/>
      <c r="D431" s="178"/>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ht="14.25">
      <c r="A432" s="173"/>
      <c r="B432" s="178"/>
      <c r="C432" s="178"/>
      <c r="D432" s="178"/>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ht="14.25">
      <c r="A433" s="173"/>
      <c r="B433" s="178"/>
      <c r="C433" s="178"/>
      <c r="D433" s="178"/>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ht="14.25">
      <c r="A434" s="173"/>
      <c r="B434" s="178"/>
      <c r="C434" s="178"/>
      <c r="D434" s="178"/>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ht="14.25">
      <c r="A435" s="173"/>
      <c r="B435" s="178"/>
      <c r="C435" s="178"/>
      <c r="D435" s="178"/>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ht="14.25">
      <c r="A436" s="173"/>
      <c r="B436" s="178"/>
      <c r="C436" s="178"/>
      <c r="D436" s="178"/>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ht="14.25">
      <c r="A437" s="173"/>
      <c r="B437" s="178"/>
      <c r="C437" s="178"/>
      <c r="D437" s="178"/>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ht="14.25">
      <c r="A438" s="173"/>
      <c r="B438" s="178"/>
      <c r="C438" s="178"/>
      <c r="D438" s="178"/>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ht="14.25">
      <c r="A439" s="173"/>
      <c r="B439" s="178"/>
      <c r="C439" s="178"/>
      <c r="D439" s="178"/>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ht="14.25">
      <c r="A440" s="173"/>
      <c r="B440" s="178"/>
      <c r="C440" s="178"/>
      <c r="D440" s="178"/>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ht="14.25">
      <c r="A441" s="173"/>
      <c r="B441" s="178"/>
      <c r="C441" s="178"/>
      <c r="D441" s="178"/>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ht="14.25">
      <c r="A442" s="173"/>
      <c r="B442" s="178"/>
      <c r="C442" s="178"/>
      <c r="D442" s="178"/>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ht="14.25">
      <c r="A443" s="173"/>
      <c r="B443" s="178"/>
      <c r="C443" s="178"/>
      <c r="D443" s="178"/>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ht="14.25">
      <c r="A444" s="173"/>
      <c r="B444" s="178"/>
      <c r="C444" s="178"/>
      <c r="D444" s="178"/>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ht="14.25">
      <c r="A445" s="173"/>
      <c r="B445" s="178"/>
      <c r="C445" s="178"/>
      <c r="D445" s="178"/>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ht="14.25">
      <c r="A446" s="173"/>
      <c r="B446" s="178"/>
      <c r="C446" s="178"/>
      <c r="D446" s="178"/>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ht="14.25">
      <c r="A447" s="173"/>
      <c r="B447" s="178"/>
      <c r="C447" s="178"/>
      <c r="D447" s="178"/>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ht="14.25">
      <c r="A448" s="173"/>
      <c r="B448" s="178"/>
      <c r="C448" s="178"/>
      <c r="D448" s="178"/>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ht="14.25">
      <c r="A449" s="173"/>
      <c r="B449" s="178"/>
      <c r="C449" s="178"/>
      <c r="D449" s="178"/>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ht="14.25">
      <c r="A450" s="173"/>
      <c r="B450" s="178"/>
      <c r="C450" s="178"/>
      <c r="D450" s="178"/>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ht="14.25">
      <c r="A451" s="173"/>
      <c r="B451" s="178"/>
      <c r="C451" s="178"/>
      <c r="D451" s="178"/>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ht="14.25">
      <c r="A452" s="173"/>
      <c r="B452" s="178"/>
      <c r="C452" s="178"/>
      <c r="D452" s="178"/>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ht="14.25">
      <c r="A453" s="173"/>
      <c r="B453" s="178"/>
      <c r="C453" s="178"/>
      <c r="D453" s="178"/>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ht="14.25">
      <c r="A454" s="173"/>
      <c r="B454" s="178"/>
      <c r="C454" s="178"/>
      <c r="D454" s="178"/>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ht="14.25">
      <c r="A455" s="173"/>
      <c r="B455" s="178"/>
      <c r="C455" s="178"/>
      <c r="D455" s="178"/>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ht="14.25">
      <c r="A456" s="173"/>
      <c r="B456" s="178"/>
      <c r="C456" s="178"/>
      <c r="D456" s="178"/>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ht="14.25">
      <c r="A457" s="173"/>
      <c r="B457" s="178"/>
      <c r="C457" s="178"/>
      <c r="D457" s="178"/>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ht="14.25">
      <c r="A458" s="173"/>
      <c r="B458" s="178"/>
      <c r="C458" s="178"/>
      <c r="D458" s="178"/>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ht="14.25">
      <c r="A459" s="173"/>
      <c r="B459" s="178"/>
      <c r="C459" s="178"/>
      <c r="D459" s="178"/>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ht="14.25">
      <c r="A460" s="173"/>
      <c r="B460" s="178"/>
      <c r="C460" s="178"/>
      <c r="D460" s="178"/>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ht="14.25">
      <c r="A461" s="173"/>
      <c r="B461" s="178"/>
      <c r="C461" s="178"/>
      <c r="D461" s="178"/>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ht="14.25">
      <c r="A462" s="173"/>
      <c r="B462" s="178"/>
      <c r="C462" s="178"/>
      <c r="D462" s="178"/>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ht="14.25">
      <c r="A463" s="173"/>
      <c r="B463" s="178"/>
      <c r="C463" s="178"/>
      <c r="D463" s="178"/>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ht="14.25">
      <c r="A464" s="173"/>
      <c r="B464" s="178"/>
      <c r="C464" s="178"/>
      <c r="D464" s="178"/>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ht="14.25">
      <c r="A465" s="173"/>
      <c r="B465" s="178"/>
      <c r="C465" s="178"/>
      <c r="D465" s="178"/>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ht="14.25">
      <c r="A466" s="173"/>
      <c r="B466" s="178"/>
      <c r="C466" s="178"/>
      <c r="D466" s="178"/>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ht="14.25">
      <c r="A467" s="173"/>
      <c r="B467" s="178"/>
      <c r="C467" s="178"/>
      <c r="D467" s="178"/>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ht="14.25">
      <c r="A468" s="173"/>
      <c r="B468" s="178"/>
      <c r="C468" s="178"/>
      <c r="D468" s="178"/>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ht="14.25">
      <c r="A469" s="173"/>
      <c r="B469" s="178"/>
      <c r="C469" s="178"/>
      <c r="D469" s="178"/>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ht="14.25">
      <c r="A470" s="173"/>
      <c r="B470" s="178"/>
      <c r="C470" s="178"/>
      <c r="D470" s="178"/>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ht="14.25">
      <c r="A471" s="173"/>
      <c r="B471" s="178"/>
      <c r="C471" s="178"/>
      <c r="D471" s="178"/>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ht="14.25">
      <c r="A472" s="173"/>
      <c r="B472" s="178"/>
      <c r="C472" s="178"/>
      <c r="D472" s="178"/>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ht="14.25">
      <c r="A473" s="173"/>
      <c r="B473" s="178"/>
      <c r="C473" s="178"/>
      <c r="D473" s="178"/>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ht="14.25">
      <c r="A474" s="173"/>
      <c r="B474" s="178"/>
      <c r="C474" s="178"/>
      <c r="D474" s="178"/>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ht="14.25">
      <c r="A475" s="173"/>
      <c r="B475" s="178"/>
      <c r="C475" s="178"/>
      <c r="D475" s="178"/>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ht="14.25">
      <c r="A476" s="173"/>
      <c r="B476" s="178"/>
      <c r="C476" s="178"/>
      <c r="D476" s="178"/>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ht="14.25">
      <c r="A477" s="173"/>
      <c r="B477" s="178"/>
      <c r="C477" s="178"/>
      <c r="D477" s="178"/>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ht="14.25">
      <c r="A478" s="173"/>
      <c r="B478" s="178"/>
      <c r="C478" s="178"/>
      <c r="D478" s="178"/>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ht="14.25">
      <c r="A479" s="173"/>
      <c r="B479" s="178"/>
      <c r="C479" s="178"/>
      <c r="D479" s="178"/>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ht="14.25">
      <c r="A480" s="173"/>
      <c r="B480" s="178"/>
      <c r="C480" s="178"/>
      <c r="D480" s="178"/>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ht="14.25">
      <c r="A481" s="173"/>
      <c r="B481" s="178"/>
      <c r="C481" s="178"/>
      <c r="D481" s="178"/>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ht="14.25">
      <c r="A482" s="173"/>
      <c r="B482" s="178"/>
      <c r="C482" s="178"/>
      <c r="D482" s="178"/>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ht="14.25">
      <c r="A483" s="173"/>
      <c r="B483" s="178"/>
      <c r="C483" s="178"/>
      <c r="D483" s="178"/>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ht="14.25">
      <c r="A484" s="173"/>
      <c r="B484" s="178"/>
      <c r="C484" s="178"/>
      <c r="D484" s="178"/>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ht="14.25">
      <c r="A485" s="173"/>
      <c r="B485" s="178"/>
      <c r="C485" s="178"/>
      <c r="D485" s="178"/>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ht="14.25">
      <c r="A486" s="173"/>
      <c r="B486" s="178"/>
      <c r="C486" s="178"/>
      <c r="D486" s="178"/>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ht="14.25">
      <c r="A487" s="173"/>
      <c r="B487" s="178"/>
      <c r="C487" s="178"/>
      <c r="D487" s="178"/>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ht="14.25">
      <c r="A488" s="173"/>
      <c r="B488" s="178"/>
      <c r="C488" s="178"/>
      <c r="D488" s="178"/>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ht="14.25">
      <c r="A489" s="173"/>
      <c r="B489" s="178"/>
      <c r="C489" s="178"/>
      <c r="D489" s="178"/>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ht="14.25">
      <c r="A490" s="173"/>
      <c r="B490" s="178"/>
      <c r="C490" s="178"/>
      <c r="D490" s="178"/>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ht="14.25">
      <c r="A491" s="173"/>
      <c r="B491" s="178"/>
      <c r="C491" s="178"/>
      <c r="D491" s="178"/>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ht="14.25">
      <c r="A492" s="173"/>
      <c r="B492" s="178"/>
      <c r="C492" s="178"/>
      <c r="D492" s="178"/>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ht="14.25">
      <c r="A493" s="173"/>
      <c r="B493" s="178"/>
      <c r="C493" s="178"/>
      <c r="D493" s="178"/>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ht="14.25">
      <c r="A494" s="173"/>
      <c r="B494" s="178"/>
      <c r="C494" s="178"/>
      <c r="D494" s="178"/>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ht="14.25">
      <c r="A495" s="173"/>
      <c r="B495" s="178"/>
      <c r="C495" s="178"/>
      <c r="D495" s="178"/>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ht="14.25">
      <c r="A496" s="173"/>
      <c r="B496" s="178"/>
      <c r="C496" s="178"/>
      <c r="D496" s="178"/>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ht="14.25">
      <c r="A497" s="173"/>
      <c r="B497" s="178"/>
      <c r="C497" s="178"/>
      <c r="D497" s="178"/>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ht="14.25">
      <c r="A498" s="173"/>
      <c r="B498" s="178"/>
      <c r="C498" s="178"/>
      <c r="D498" s="178"/>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ht="14.25">
      <c r="A499" s="173"/>
      <c r="B499" s="178"/>
      <c r="C499" s="178"/>
      <c r="D499" s="178"/>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ht="14.25">
      <c r="A500" s="173"/>
      <c r="B500" s="178"/>
      <c r="C500" s="178"/>
      <c r="D500" s="178"/>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ht="14.25">
      <c r="A501" s="173"/>
      <c r="B501" s="178"/>
      <c r="C501" s="178"/>
      <c r="D501" s="178"/>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ht="14.25">
      <c r="A502" s="173"/>
      <c r="B502" s="178"/>
      <c r="C502" s="178"/>
      <c r="D502" s="178"/>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ht="14.25">
      <c r="A503" s="173"/>
      <c r="B503" s="178"/>
      <c r="C503" s="178"/>
      <c r="D503" s="178"/>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ht="14.25">
      <c r="A504" s="173"/>
      <c r="B504" s="178"/>
      <c r="C504" s="178"/>
      <c r="D504" s="178"/>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ht="14.25">
      <c r="A505" s="173"/>
      <c r="B505" s="178"/>
      <c r="C505" s="178"/>
      <c r="D505" s="178"/>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ht="14.25">
      <c r="A506" s="173"/>
      <c r="B506" s="178"/>
      <c r="C506" s="178"/>
      <c r="D506" s="178"/>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ht="14.25">
      <c r="A507" s="173"/>
      <c r="B507" s="178"/>
      <c r="C507" s="178"/>
      <c r="D507" s="178"/>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ht="14.25">
      <c r="A508" s="173"/>
      <c r="B508" s="178"/>
      <c r="C508" s="178"/>
      <c r="D508" s="178"/>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ht="14.25">
      <c r="A509" s="173"/>
      <c r="B509" s="178"/>
      <c r="C509" s="178"/>
      <c r="D509" s="178"/>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ht="14.25">
      <c r="A510" s="173"/>
      <c r="B510" s="178"/>
      <c r="C510" s="178"/>
      <c r="D510" s="178"/>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ht="14.25">
      <c r="A511" s="173"/>
      <c r="B511" s="178"/>
      <c r="C511" s="178"/>
      <c r="D511" s="178"/>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ht="14.25">
      <c r="A512" s="173"/>
      <c r="B512" s="178"/>
      <c r="C512" s="178"/>
      <c r="D512" s="178"/>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ht="14.25">
      <c r="A513" s="173"/>
      <c r="B513" s="178"/>
      <c r="C513" s="178"/>
      <c r="D513" s="178"/>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ht="14.25">
      <c r="A514" s="173"/>
      <c r="B514" s="178"/>
      <c r="C514" s="178"/>
      <c r="D514" s="178"/>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ht="14.25">
      <c r="A515" s="173"/>
      <c r="B515" s="178"/>
      <c r="C515" s="178"/>
      <c r="D515" s="178"/>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ht="14.25">
      <c r="A516" s="173"/>
      <c r="B516" s="178"/>
      <c r="C516" s="178"/>
      <c r="D516" s="178"/>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ht="14.25">
      <c r="A517" s="173"/>
      <c r="B517" s="178"/>
      <c r="C517" s="178"/>
      <c r="D517" s="178"/>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ht="14.25">
      <c r="A518" s="173"/>
      <c r="B518" s="178"/>
      <c r="C518" s="178"/>
      <c r="D518" s="178"/>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ht="14.25">
      <c r="A519" s="173"/>
      <c r="B519" s="178"/>
      <c r="C519" s="178"/>
      <c r="D519" s="178"/>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ht="14.25">
      <c r="A520" s="173"/>
      <c r="B520" s="178"/>
      <c r="C520" s="178"/>
      <c r="D520" s="178"/>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ht="14.25">
      <c r="A521" s="173"/>
      <c r="B521" s="178"/>
      <c r="C521" s="178"/>
      <c r="D521" s="178"/>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ht="14.25">
      <c r="A522" s="173"/>
      <c r="B522" s="178"/>
      <c r="C522" s="178"/>
      <c r="D522" s="178"/>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ht="14.25">
      <c r="A523" s="173"/>
      <c r="B523" s="178"/>
      <c r="C523" s="178"/>
      <c r="D523" s="178"/>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ht="14.25">
      <c r="A524" s="173"/>
      <c r="B524" s="178"/>
      <c r="C524" s="178"/>
      <c r="D524" s="178"/>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ht="14.25">
      <c r="A525" s="173"/>
      <c r="B525" s="178"/>
      <c r="C525" s="178"/>
      <c r="D525" s="178"/>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ht="14.25">
      <c r="A526" s="173"/>
      <c r="B526" s="178"/>
      <c r="C526" s="178"/>
      <c r="D526" s="178"/>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ht="14.25">
      <c r="A527" s="173"/>
      <c r="B527" s="178"/>
      <c r="C527" s="178"/>
      <c r="D527" s="178"/>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ht="14.25">
      <c r="A528" s="173"/>
      <c r="B528" s="178"/>
      <c r="C528" s="178"/>
      <c r="D528" s="178"/>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ht="14.25">
      <c r="A529" s="173"/>
      <c r="B529" s="178"/>
      <c r="C529" s="178"/>
      <c r="D529" s="178"/>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ht="14.25">
      <c r="A530" s="173"/>
      <c r="B530" s="178"/>
      <c r="C530" s="178"/>
      <c r="D530" s="178"/>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ht="14.25">
      <c r="A531" s="173"/>
      <c r="B531" s="178"/>
      <c r="C531" s="178"/>
      <c r="D531" s="178"/>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ht="14.25">
      <c r="A532" s="173"/>
      <c r="B532" s="178"/>
      <c r="C532" s="178"/>
      <c r="D532" s="178"/>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ht="14.25">
      <c r="A533" s="173"/>
      <c r="B533" s="178"/>
      <c r="C533" s="178"/>
      <c r="D533" s="178"/>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ht="14.25">
      <c r="A534" s="173"/>
      <c r="B534" s="178"/>
      <c r="C534" s="178"/>
      <c r="D534" s="178"/>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ht="14.25">
      <c r="A535" s="173"/>
      <c r="B535" s="178"/>
      <c r="C535" s="178"/>
      <c r="D535" s="178"/>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ht="14.25">
      <c r="A536" s="173"/>
      <c r="B536" s="178"/>
      <c r="C536" s="178"/>
      <c r="D536" s="178"/>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ht="14.25">
      <c r="A537" s="173"/>
      <c r="B537" s="178"/>
      <c r="C537" s="178"/>
      <c r="D537" s="178"/>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ht="14.25">
      <c r="A538" s="173"/>
      <c r="B538" s="178"/>
      <c r="C538" s="178"/>
      <c r="D538" s="178"/>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ht="14.25">
      <c r="A539" s="173"/>
      <c r="B539" s="178"/>
      <c r="C539" s="178"/>
      <c r="D539" s="178"/>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ht="14.25">
      <c r="A540" s="173"/>
      <c r="B540" s="178"/>
      <c r="C540" s="178"/>
      <c r="D540" s="178"/>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ht="14.25">
      <c r="A541" s="173"/>
      <c r="B541" s="178"/>
      <c r="C541" s="178"/>
      <c r="D541" s="178"/>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ht="14.25">
      <c r="A542" s="173"/>
      <c r="B542" s="178"/>
      <c r="C542" s="178"/>
      <c r="D542" s="178"/>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ht="14.25">
      <c r="A543" s="173"/>
      <c r="B543" s="178"/>
      <c r="C543" s="178"/>
      <c r="D543" s="178"/>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ht="14.25">
      <c r="A544" s="173"/>
      <c r="B544" s="178"/>
      <c r="C544" s="178"/>
      <c r="D544" s="178"/>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ht="14.25">
      <c r="A545" s="173"/>
      <c r="B545" s="178"/>
      <c r="C545" s="178"/>
      <c r="D545" s="178"/>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ht="14.25">
      <c r="A546" s="173"/>
      <c r="B546" s="178"/>
      <c r="C546" s="178"/>
      <c r="D546" s="178"/>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ht="14.25">
      <c r="A547" s="173"/>
      <c r="B547" s="178"/>
      <c r="C547" s="178"/>
      <c r="D547" s="178"/>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ht="14.25">
      <c r="A548" s="173"/>
      <c r="B548" s="178"/>
      <c r="C548" s="178"/>
      <c r="D548" s="178"/>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ht="14.25">
      <c r="A549" s="173"/>
      <c r="B549" s="178"/>
      <c r="C549" s="178"/>
      <c r="D549" s="178"/>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ht="14.25">
      <c r="A550" s="173"/>
      <c r="B550" s="178"/>
      <c r="C550" s="178"/>
      <c r="D550" s="178"/>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ht="14.25">
      <c r="A551" s="173"/>
      <c r="B551" s="178"/>
      <c r="C551" s="178"/>
      <c r="D551" s="178"/>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ht="14.25">
      <c r="A552" s="173"/>
      <c r="B552" s="178"/>
      <c r="C552" s="178"/>
      <c r="D552" s="178"/>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ht="14.25">
      <c r="A553" s="173"/>
      <c r="B553" s="178"/>
      <c r="C553" s="178"/>
      <c r="D553" s="178"/>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ht="14.25">
      <c r="A554" s="173"/>
      <c r="B554" s="178"/>
      <c r="C554" s="178"/>
      <c r="D554" s="178"/>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ht="14.25">
      <c r="A555" s="173"/>
      <c r="B555" s="178"/>
      <c r="C555" s="178"/>
      <c r="D555" s="178"/>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ht="14.25">
      <c r="A556" s="173"/>
      <c r="B556" s="178"/>
      <c r="C556" s="178"/>
      <c r="D556" s="178"/>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ht="14.25">
      <c r="A557" s="173"/>
      <c r="B557" s="178"/>
      <c r="C557" s="178"/>
      <c r="D557" s="178"/>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ht="14.25">
      <c r="A558" s="173"/>
      <c r="B558" s="178"/>
      <c r="C558" s="178"/>
      <c r="D558" s="178"/>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ht="14.25">
      <c r="A559" s="173"/>
      <c r="B559" s="178"/>
      <c r="C559" s="178"/>
      <c r="D559" s="178"/>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ht="14.25">
      <c r="A560" s="173"/>
      <c r="B560" s="178"/>
      <c r="C560" s="178"/>
      <c r="D560" s="178"/>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ht="14.25">
      <c r="A561" s="173"/>
      <c r="B561" s="178"/>
      <c r="C561" s="178"/>
      <c r="D561" s="178"/>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ht="14.25">
      <c r="A562" s="173"/>
      <c r="B562" s="178"/>
      <c r="C562" s="178"/>
      <c r="D562" s="178"/>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ht="14.25">
      <c r="A563" s="173"/>
      <c r="B563" s="178"/>
      <c r="C563" s="178"/>
      <c r="D563" s="178"/>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ht="14.25">
      <c r="A564" s="173"/>
      <c r="B564" s="178"/>
      <c r="C564" s="178"/>
      <c r="D564" s="178"/>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ht="14.25">
      <c r="A565" s="173"/>
      <c r="B565" s="178"/>
      <c r="C565" s="178"/>
      <c r="D565" s="178"/>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ht="14.25">
      <c r="A566" s="173"/>
      <c r="B566" s="178"/>
      <c r="C566" s="178"/>
      <c r="D566" s="178"/>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ht="14.25">
      <c r="A567" s="173"/>
      <c r="B567" s="178"/>
      <c r="C567" s="178"/>
      <c r="D567" s="178"/>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ht="14.25">
      <c r="A568" s="173"/>
      <c r="B568" s="178"/>
      <c r="C568" s="178"/>
      <c r="D568" s="178"/>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ht="14.25">
      <c r="A569" s="173"/>
      <c r="B569" s="178"/>
      <c r="C569" s="178"/>
      <c r="D569" s="178"/>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ht="14.25">
      <c r="A570" s="173"/>
      <c r="B570" s="178"/>
      <c r="C570" s="178"/>
      <c r="D570" s="178"/>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ht="14.25">
      <c r="A571" s="173"/>
      <c r="B571" s="178"/>
      <c r="C571" s="178"/>
      <c r="D571" s="178"/>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ht="14.25">
      <c r="A572" s="173"/>
      <c r="B572" s="178"/>
      <c r="C572" s="178"/>
      <c r="D572" s="178"/>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ht="14.25">
      <c r="A573" s="173"/>
      <c r="B573" s="178"/>
      <c r="C573" s="178"/>
      <c r="D573" s="178"/>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ht="14.25">
      <c r="A574" s="173"/>
      <c r="B574" s="178"/>
      <c r="C574" s="178"/>
      <c r="D574" s="178"/>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ht="14.25">
      <c r="A575" s="173"/>
      <c r="B575" s="178"/>
      <c r="C575" s="178"/>
      <c r="D575" s="178"/>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ht="14.25">
      <c r="A576" s="173"/>
      <c r="B576" s="178"/>
      <c r="C576" s="178"/>
      <c r="D576" s="178"/>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ht="14.25">
      <c r="A577" s="173"/>
      <c r="B577" s="178"/>
      <c r="C577" s="178"/>
      <c r="D577" s="178"/>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ht="14.25">
      <c r="A578" s="173"/>
      <c r="B578" s="178"/>
      <c r="C578" s="178"/>
      <c r="D578" s="178"/>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ht="14.25">
      <c r="A579" s="173"/>
      <c r="B579" s="178"/>
      <c r="C579" s="178"/>
      <c r="D579" s="178"/>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ht="14.25">
      <c r="A580" s="173"/>
      <c r="B580" s="178"/>
      <c r="C580" s="178"/>
      <c r="D580" s="178"/>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ht="14.25">
      <c r="A581" s="173"/>
      <c r="B581" s="178"/>
      <c r="C581" s="178"/>
      <c r="D581" s="178"/>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ht="14.25">
      <c r="A582" s="173"/>
      <c r="B582" s="178"/>
      <c r="C582" s="178"/>
      <c r="D582" s="178"/>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ht="14.25">
      <c r="A583" s="173"/>
      <c r="B583" s="178"/>
      <c r="C583" s="178"/>
      <c r="D583" s="178"/>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ht="14.25">
      <c r="A584" s="173"/>
      <c r="B584" s="178"/>
      <c r="C584" s="178"/>
      <c r="D584" s="178"/>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ht="14.25">
      <c r="A585" s="173"/>
      <c r="B585" s="178"/>
      <c r="C585" s="178"/>
      <c r="D585" s="178"/>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ht="14.25">
      <c r="A586" s="173"/>
      <c r="B586" s="178"/>
      <c r="C586" s="178"/>
      <c r="D586" s="178"/>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ht="14.25">
      <c r="A587" s="173"/>
      <c r="B587" s="178"/>
      <c r="C587" s="178"/>
      <c r="D587" s="178"/>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ht="14.25">
      <c r="A588" s="173"/>
      <c r="B588" s="178"/>
      <c r="C588" s="178"/>
      <c r="D588" s="178"/>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ht="14.25">
      <c r="A589" s="173"/>
      <c r="B589" s="178"/>
      <c r="C589" s="178"/>
      <c r="D589" s="178"/>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ht="14.25">
      <c r="A590" s="173"/>
      <c r="B590" s="178"/>
      <c r="C590" s="178"/>
      <c r="D590" s="178"/>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ht="14.25">
      <c r="A591" s="173"/>
      <c r="B591" s="178"/>
      <c r="C591" s="178"/>
      <c r="D591" s="178"/>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ht="14.25">
      <c r="A592" s="173"/>
      <c r="B592" s="178"/>
      <c r="C592" s="178"/>
      <c r="D592" s="178"/>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ht="14.25">
      <c r="A593" s="173"/>
      <c r="B593" s="178"/>
      <c r="C593" s="178"/>
      <c r="D593" s="178"/>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ht="14.25">
      <c r="A594" s="173"/>
      <c r="B594" s="178"/>
      <c r="C594" s="178"/>
      <c r="D594" s="178"/>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ht="14.25">
      <c r="A595" s="173"/>
      <c r="B595" s="178"/>
      <c r="C595" s="178"/>
      <c r="D595" s="178"/>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ht="14.25">
      <c r="A596" s="173"/>
      <c r="B596" s="178"/>
      <c r="C596" s="178"/>
      <c r="D596" s="178"/>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ht="14.25">
      <c r="A597" s="173"/>
      <c r="B597" s="178"/>
      <c r="C597" s="178"/>
      <c r="D597" s="178"/>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ht="14.25">
      <c r="A598" s="173"/>
      <c r="B598" s="178"/>
      <c r="C598" s="178"/>
      <c r="D598" s="178"/>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ht="14.25">
      <c r="A599" s="173"/>
      <c r="B599" s="178"/>
      <c r="C599" s="178"/>
      <c r="D599" s="178"/>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ht="14.25">
      <c r="A600" s="173"/>
      <c r="B600" s="178"/>
      <c r="C600" s="178"/>
      <c r="D600" s="178"/>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ht="14.25">
      <c r="A601" s="173"/>
      <c r="B601" s="178"/>
      <c r="C601" s="178"/>
      <c r="D601" s="178"/>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ht="14.25">
      <c r="A602" s="173"/>
      <c r="B602" s="178"/>
      <c r="C602" s="178"/>
      <c r="D602" s="178"/>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ht="14.25">
      <c r="A603" s="173"/>
      <c r="B603" s="178"/>
      <c r="C603" s="178"/>
      <c r="D603" s="178"/>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ht="14.25">
      <c r="A604" s="173"/>
      <c r="B604" s="178"/>
      <c r="C604" s="178"/>
      <c r="D604" s="178"/>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ht="14.25">
      <c r="A605" s="173"/>
      <c r="B605" s="178"/>
      <c r="C605" s="178"/>
      <c r="D605" s="178"/>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ht="14.25">
      <c r="A606" s="173"/>
      <c r="B606" s="178"/>
      <c r="C606" s="178"/>
      <c r="D606" s="178"/>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ht="14.25">
      <c r="A607" s="173"/>
      <c r="B607" s="178"/>
      <c r="C607" s="178"/>
      <c r="D607" s="178"/>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ht="14.25">
      <c r="A608" s="173"/>
      <c r="B608" s="178"/>
      <c r="C608" s="178"/>
      <c r="D608" s="178"/>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ht="14.25">
      <c r="A609" s="173"/>
      <c r="B609" s="178"/>
      <c r="C609" s="178"/>
      <c r="D609" s="178"/>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ht="14.25">
      <c r="A610" s="173"/>
      <c r="B610" s="178"/>
      <c r="C610" s="178"/>
      <c r="D610" s="178"/>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ht="14.25">
      <c r="A611" s="173"/>
      <c r="B611" s="178"/>
      <c r="C611" s="178"/>
      <c r="D611" s="178"/>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ht="14.25">
      <c r="A612" s="173"/>
      <c r="B612" s="178"/>
      <c r="C612" s="178"/>
      <c r="D612" s="178"/>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ht="14.25">
      <c r="A613" s="173"/>
      <c r="B613" s="178"/>
      <c r="C613" s="178"/>
      <c r="D613" s="178"/>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ht="14.25">
      <c r="A614" s="173"/>
      <c r="B614" s="178"/>
      <c r="C614" s="178"/>
      <c r="D614" s="178"/>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ht="14.25">
      <c r="A615" s="173"/>
      <c r="B615" s="178"/>
      <c r="C615" s="178"/>
      <c r="D615" s="178"/>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ht="14.25">
      <c r="A616" s="173"/>
      <c r="B616" s="178"/>
      <c r="C616" s="178"/>
      <c r="D616" s="178"/>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ht="14.25">
      <c r="A617" s="173"/>
      <c r="B617" s="178"/>
      <c r="C617" s="178"/>
      <c r="D617" s="178"/>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ht="14.25">
      <c r="A618" s="173"/>
      <c r="B618" s="178"/>
      <c r="C618" s="178"/>
      <c r="D618" s="178"/>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ht="14.25">
      <c r="A619" s="173"/>
      <c r="B619" s="178"/>
      <c r="C619" s="178"/>
      <c r="D619" s="178"/>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ht="14.25">
      <c r="A620" s="173"/>
      <c r="B620" s="178"/>
      <c r="C620" s="178"/>
      <c r="D620" s="178"/>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ht="14.25">
      <c r="A621" s="173"/>
      <c r="B621" s="178"/>
      <c r="C621" s="178"/>
      <c r="D621" s="178"/>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ht="14.25">
      <c r="A622" s="173"/>
      <c r="B622" s="178"/>
      <c r="C622" s="178"/>
      <c r="D622" s="178"/>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ht="14.25">
      <c r="A623" s="173"/>
      <c r="B623" s="178"/>
      <c r="C623" s="178"/>
      <c r="D623" s="178"/>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ht="14.25">
      <c r="A624" s="173"/>
      <c r="B624" s="178"/>
      <c r="C624" s="178"/>
      <c r="D624" s="178"/>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ht="14.25">
      <c r="A625" s="173"/>
      <c r="B625" s="178"/>
      <c r="C625" s="178"/>
      <c r="D625" s="178"/>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ht="14.25">
      <c r="A626" s="173"/>
      <c r="B626" s="178"/>
      <c r="C626" s="178"/>
      <c r="D626" s="178"/>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ht="14.25">
      <c r="A627" s="173"/>
      <c r="B627" s="178"/>
      <c r="C627" s="178"/>
      <c r="D627" s="178"/>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ht="14.25">
      <c r="A628" s="173"/>
      <c r="B628" s="178"/>
      <c r="C628" s="178"/>
      <c r="D628" s="178"/>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ht="14.25">
      <c r="A629" s="173"/>
      <c r="B629" s="178"/>
      <c r="C629" s="178"/>
      <c r="D629" s="178"/>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ht="14.25">
      <c r="A630" s="173"/>
      <c r="B630" s="178"/>
      <c r="C630" s="178"/>
      <c r="D630" s="178"/>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ht="14.25">
      <c r="A631" s="173"/>
      <c r="B631" s="178"/>
      <c r="C631" s="178"/>
      <c r="D631" s="178"/>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ht="14.25">
      <c r="A632" s="173"/>
      <c r="B632" s="178"/>
      <c r="C632" s="178"/>
      <c r="D632" s="178"/>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ht="14.25">
      <c r="A633" s="173"/>
      <c r="B633" s="178"/>
      <c r="C633" s="178"/>
      <c r="D633" s="178"/>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ht="14.25">
      <c r="A634" s="173"/>
      <c r="B634" s="178"/>
      <c r="C634" s="178"/>
      <c r="D634" s="178"/>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ht="14.25">
      <c r="A635" s="173"/>
      <c r="B635" s="178"/>
      <c r="C635" s="178"/>
      <c r="D635" s="178"/>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ht="14.25">
      <c r="A636" s="173"/>
      <c r="B636" s="178"/>
      <c r="C636" s="178"/>
      <c r="D636" s="178"/>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ht="14.25">
      <c r="A637" s="173"/>
      <c r="B637" s="178"/>
      <c r="C637" s="178"/>
      <c r="D637" s="178"/>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ht="14.25">
      <c r="A638" s="173"/>
      <c r="B638" s="178"/>
      <c r="C638" s="178"/>
      <c r="D638" s="178"/>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ht="14.25">
      <c r="A639" s="173"/>
      <c r="B639" s="178"/>
      <c r="C639" s="178"/>
      <c r="D639" s="178"/>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ht="14.25">
      <c r="A640" s="173"/>
      <c r="B640" s="178"/>
      <c r="C640" s="178"/>
      <c r="D640" s="178"/>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ht="14.25">
      <c r="A641" s="173"/>
      <c r="B641" s="178"/>
      <c r="C641" s="178"/>
      <c r="D641" s="178"/>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ht="14.25">
      <c r="A642" s="173"/>
      <c r="B642" s="178"/>
      <c r="C642" s="178"/>
      <c r="D642" s="178"/>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ht="14.25">
      <c r="A643" s="173"/>
      <c r="B643" s="178"/>
      <c r="C643" s="178"/>
      <c r="D643" s="178"/>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ht="14.25">
      <c r="A644" s="173"/>
      <c r="B644" s="178"/>
      <c r="C644" s="178"/>
      <c r="D644" s="178"/>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ht="14.25">
      <c r="A645" s="173"/>
      <c r="B645" s="178"/>
      <c r="C645" s="178"/>
      <c r="D645" s="178"/>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ht="14.25">
      <c r="A646" s="173"/>
      <c r="B646" s="178"/>
      <c r="C646" s="178"/>
      <c r="D646" s="178"/>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ht="14.25">
      <c r="A647" s="173"/>
      <c r="B647" s="178"/>
      <c r="C647" s="178"/>
      <c r="D647" s="178"/>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ht="14.25">
      <c r="A648" s="173"/>
      <c r="B648" s="178"/>
      <c r="C648" s="178"/>
      <c r="D648" s="178"/>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ht="14.25">
      <c r="A649" s="173"/>
      <c r="B649" s="178"/>
      <c r="C649" s="178"/>
      <c r="D649" s="178"/>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ht="14.25">
      <c r="A650" s="173"/>
      <c r="B650" s="178"/>
      <c r="C650" s="178"/>
      <c r="D650" s="178"/>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ht="14.25">
      <c r="A651" s="173"/>
      <c r="B651" s="178"/>
      <c r="C651" s="178"/>
      <c r="D651" s="178"/>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ht="14.25">
      <c r="A652" s="173"/>
      <c r="B652" s="178"/>
      <c r="C652" s="178"/>
      <c r="D652" s="178"/>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ht="14.25">
      <c r="A653" s="173"/>
      <c r="B653" s="178"/>
      <c r="C653" s="178"/>
      <c r="D653" s="178"/>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ht="14.25">
      <c r="A654" s="173"/>
      <c r="B654" s="178"/>
      <c r="C654" s="178"/>
      <c r="D654" s="178"/>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ht="14.25">
      <c r="A655" s="173"/>
      <c r="B655" s="178"/>
      <c r="C655" s="178"/>
      <c r="D655" s="178"/>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ht="14.25">
      <c r="A656" s="173"/>
      <c r="B656" s="178"/>
      <c r="C656" s="178"/>
      <c r="D656" s="178"/>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ht="14.25">
      <c r="A657" s="173"/>
      <c r="B657" s="178"/>
      <c r="C657" s="178"/>
      <c r="D657" s="178"/>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ht="14.25">
      <c r="A658" s="173"/>
      <c r="B658" s="178"/>
      <c r="C658" s="178"/>
      <c r="D658" s="178"/>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ht="14.25">
      <c r="A659" s="173"/>
      <c r="B659" s="178"/>
      <c r="C659" s="178"/>
      <c r="D659" s="178"/>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ht="14.25">
      <c r="A660" s="173"/>
      <c r="B660" s="178"/>
      <c r="C660" s="178"/>
      <c r="D660" s="178"/>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ht="14.25">
      <c r="A661" s="173"/>
      <c r="B661" s="178"/>
      <c r="C661" s="178"/>
      <c r="D661" s="178"/>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ht="14.25">
      <c r="A662" s="173"/>
      <c r="B662" s="178"/>
      <c r="C662" s="178"/>
      <c r="D662" s="178"/>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ht="14.25">
      <c r="A663" s="173"/>
      <c r="B663" s="178"/>
      <c r="C663" s="178"/>
      <c r="D663" s="178"/>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ht="14.25">
      <c r="A664" s="173"/>
      <c r="B664" s="178"/>
      <c r="C664" s="178"/>
      <c r="D664" s="178"/>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ht="14.25">
      <c r="A665" s="173"/>
      <c r="B665" s="178"/>
      <c r="C665" s="178"/>
      <c r="D665" s="178"/>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ht="14.25">
      <c r="A666" s="173"/>
      <c r="B666" s="178"/>
      <c r="C666" s="178"/>
      <c r="D666" s="178"/>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ht="14.25">
      <c r="A667" s="173"/>
      <c r="B667" s="178"/>
      <c r="C667" s="178"/>
      <c r="D667" s="178"/>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ht="14.25">
      <c r="A668" s="173"/>
      <c r="B668" s="178"/>
      <c r="C668" s="178"/>
      <c r="D668" s="178"/>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ht="14.25">
      <c r="A669" s="173"/>
      <c r="B669" s="178"/>
      <c r="C669" s="178"/>
      <c r="D669" s="178"/>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ht="14.25">
      <c r="A670" s="173"/>
      <c r="B670" s="178"/>
      <c r="C670" s="178"/>
      <c r="D670" s="178"/>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ht="14.25">
      <c r="A671" s="173"/>
      <c r="B671" s="178"/>
      <c r="C671" s="178"/>
      <c r="D671" s="178"/>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ht="14.25">
      <c r="A672" s="173"/>
      <c r="B672" s="178"/>
      <c r="C672" s="178"/>
      <c r="D672" s="178"/>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ht="14.25">
      <c r="A673" s="173"/>
      <c r="B673" s="178"/>
      <c r="C673" s="178"/>
      <c r="D673" s="178"/>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ht="14.25">
      <c r="A674" s="173"/>
      <c r="B674" s="178"/>
      <c r="C674" s="178"/>
      <c r="D674" s="178"/>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ht="14.25">
      <c r="A675" s="173"/>
      <c r="B675" s="178"/>
      <c r="C675" s="178"/>
      <c r="D675" s="178"/>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ht="14.25">
      <c r="A676" s="173"/>
      <c r="B676" s="178"/>
      <c r="C676" s="178"/>
      <c r="D676" s="178"/>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ht="14.25">
      <c r="A677" s="173"/>
      <c r="B677" s="178"/>
      <c r="C677" s="178"/>
      <c r="D677" s="178"/>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ht="14.25">
      <c r="A678" s="173"/>
      <c r="B678" s="178"/>
      <c r="C678" s="178"/>
      <c r="D678" s="178"/>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ht="14.25">
      <c r="A679" s="173"/>
      <c r="B679" s="178"/>
      <c r="C679" s="178"/>
      <c r="D679" s="178"/>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ht="14.25">
      <c r="A680" s="173"/>
      <c r="B680" s="178"/>
      <c r="C680" s="178"/>
      <c r="D680" s="178"/>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ht="14.25">
      <c r="A681" s="173"/>
      <c r="B681" s="178"/>
      <c r="C681" s="178"/>
      <c r="D681" s="178"/>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ht="14.25">
      <c r="A682" s="173"/>
      <c r="B682" s="178"/>
      <c r="C682" s="178"/>
      <c r="D682" s="178"/>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ht="14.25">
      <c r="A683" s="173"/>
      <c r="B683" s="178"/>
      <c r="C683" s="178"/>
      <c r="D683" s="178"/>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ht="14.25">
      <c r="A684" s="173"/>
      <c r="B684" s="178"/>
      <c r="C684" s="178"/>
      <c r="D684" s="178"/>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ht="14.25">
      <c r="A685" s="173"/>
      <c r="B685" s="178"/>
      <c r="C685" s="178"/>
      <c r="D685" s="178"/>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ht="14.25">
      <c r="A686" s="173"/>
      <c r="B686" s="178"/>
      <c r="C686" s="178"/>
      <c r="D686" s="178"/>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ht="14.25">
      <c r="A687" s="173"/>
      <c r="B687" s="178"/>
      <c r="C687" s="178"/>
      <c r="D687" s="178"/>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ht="14.25">
      <c r="A688" s="173"/>
      <c r="B688" s="178"/>
      <c r="C688" s="178"/>
      <c r="D688" s="178"/>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ht="14.25">
      <c r="A689" s="173"/>
      <c r="B689" s="178"/>
      <c r="C689" s="178"/>
      <c r="D689" s="178"/>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ht="14.25">
      <c r="A690" s="173"/>
      <c r="B690" s="178"/>
      <c r="C690" s="178"/>
      <c r="D690" s="178"/>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ht="14.25">
      <c r="A691" s="173"/>
      <c r="B691" s="178"/>
      <c r="C691" s="178"/>
      <c r="D691" s="178"/>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ht="14.25">
      <c r="A692" s="173"/>
      <c r="B692" s="178"/>
      <c r="C692" s="178"/>
      <c r="D692" s="178"/>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ht="14.25">
      <c r="A693" s="173"/>
      <c r="B693" s="178"/>
      <c r="C693" s="178"/>
      <c r="D693" s="178"/>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ht="14.25">
      <c r="A694" s="173"/>
      <c r="B694" s="178"/>
      <c r="C694" s="178"/>
      <c r="D694" s="178"/>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ht="14.25">
      <c r="A695" s="173"/>
      <c r="B695" s="178"/>
      <c r="C695" s="178"/>
      <c r="D695" s="178"/>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ht="14.25">
      <c r="A696" s="173"/>
      <c r="B696" s="178"/>
      <c r="C696" s="178"/>
      <c r="D696" s="178"/>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ht="14.25">
      <c r="A697" s="173"/>
      <c r="B697" s="178"/>
      <c r="C697" s="178"/>
      <c r="D697" s="178"/>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ht="14.25">
      <c r="A698" s="173"/>
      <c r="B698" s="178"/>
      <c r="C698" s="178"/>
      <c r="D698" s="178"/>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ht="14.25">
      <c r="A699" s="173"/>
      <c r="B699" s="178"/>
      <c r="C699" s="178"/>
      <c r="D699" s="178"/>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ht="14.25">
      <c r="A700" s="173"/>
      <c r="B700" s="178"/>
      <c r="C700" s="178"/>
      <c r="D700" s="178"/>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ht="14.25">
      <c r="A701" s="173"/>
      <c r="B701" s="178"/>
      <c r="C701" s="178"/>
      <c r="D701" s="178"/>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ht="14.25">
      <c r="A702" s="173"/>
      <c r="B702" s="178"/>
      <c r="C702" s="178"/>
      <c r="D702" s="178"/>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ht="14.25">
      <c r="A703" s="173"/>
      <c r="B703" s="178"/>
      <c r="C703" s="178"/>
      <c r="D703" s="178"/>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ht="14.25">
      <c r="A704" s="173"/>
      <c r="B704" s="178"/>
      <c r="C704" s="178"/>
      <c r="D704" s="178"/>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ht="14.25">
      <c r="A705" s="173"/>
      <c r="B705" s="178"/>
      <c r="C705" s="178"/>
      <c r="D705" s="178"/>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ht="14.25">
      <c r="A706" s="173"/>
      <c r="B706" s="178"/>
      <c r="C706" s="178"/>
      <c r="D706" s="178"/>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ht="14.25">
      <c r="A707" s="173"/>
      <c r="B707" s="178"/>
      <c r="C707" s="178"/>
      <c r="D707" s="178"/>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ht="14.25">
      <c r="A708" s="173"/>
      <c r="B708" s="178"/>
      <c r="C708" s="178"/>
      <c r="D708" s="178"/>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ht="14.25">
      <c r="A709" s="173"/>
      <c r="B709" s="178"/>
      <c r="C709" s="178"/>
      <c r="D709" s="178"/>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ht="14.25">
      <c r="A710" s="173"/>
      <c r="B710" s="178"/>
      <c r="C710" s="178"/>
      <c r="D710" s="178"/>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ht="14.25">
      <c r="A711" s="173"/>
      <c r="B711" s="178"/>
      <c r="C711" s="178"/>
      <c r="D711" s="178"/>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ht="14.25">
      <c r="A712" s="173"/>
      <c r="B712" s="178"/>
      <c r="C712" s="178"/>
      <c r="D712" s="178"/>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ht="14.25">
      <c r="A713" s="173"/>
      <c r="B713" s="178"/>
      <c r="C713" s="178"/>
      <c r="D713" s="178"/>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ht="14.25">
      <c r="A714" s="173"/>
      <c r="B714" s="178"/>
      <c r="C714" s="178"/>
      <c r="D714" s="178"/>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ht="14.25">
      <c r="A715" s="173"/>
      <c r="B715" s="178"/>
      <c r="C715" s="178"/>
      <c r="D715" s="178"/>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ht="14.25">
      <c r="A716" s="173"/>
      <c r="B716" s="178"/>
      <c r="C716" s="178"/>
      <c r="D716" s="178"/>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ht="14.25">
      <c r="A717" s="173"/>
      <c r="B717" s="178"/>
      <c r="C717" s="178"/>
      <c r="D717" s="178"/>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ht="14.25">
      <c r="A718" s="173"/>
      <c r="B718" s="178"/>
      <c r="C718" s="178"/>
      <c r="D718" s="178"/>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ht="14.25">
      <c r="A719" s="173"/>
      <c r="B719" s="178"/>
      <c r="C719" s="178"/>
      <c r="D719" s="178"/>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ht="14.25">
      <c r="A720" s="173"/>
      <c r="B720" s="178"/>
      <c r="C720" s="178"/>
      <c r="D720" s="178"/>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ht="14.25">
      <c r="A721" s="173"/>
      <c r="B721" s="178"/>
      <c r="C721" s="178"/>
      <c r="D721" s="178"/>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ht="14.25">
      <c r="A722" s="173"/>
      <c r="B722" s="178"/>
      <c r="C722" s="178"/>
      <c r="D722" s="178"/>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ht="14.25">
      <c r="A723" s="173"/>
      <c r="B723" s="178"/>
      <c r="C723" s="178"/>
      <c r="D723" s="178"/>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ht="14.25">
      <c r="A724" s="173"/>
      <c r="B724" s="178"/>
      <c r="C724" s="178"/>
      <c r="D724" s="178"/>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ht="14.25">
      <c r="A725" s="173"/>
      <c r="B725" s="178"/>
      <c r="C725" s="178"/>
      <c r="D725" s="178"/>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ht="14.25">
      <c r="A726" s="173"/>
      <c r="B726" s="178"/>
      <c r="C726" s="178"/>
      <c r="D726" s="178"/>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ht="14.25">
      <c r="A727" s="173"/>
      <c r="B727" s="178"/>
      <c r="C727" s="178"/>
      <c r="D727" s="178"/>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ht="14.25">
      <c r="A728" s="173"/>
      <c r="B728" s="178"/>
      <c r="C728" s="178"/>
      <c r="D728" s="178"/>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ht="14.25">
      <c r="A729" s="173"/>
      <c r="B729" s="178"/>
      <c r="C729" s="178"/>
      <c r="D729" s="178"/>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ht="14.25">
      <c r="A730" s="173"/>
      <c r="B730" s="178"/>
      <c r="C730" s="178"/>
      <c r="D730" s="178"/>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ht="14.25">
      <c r="A731" s="173"/>
      <c r="B731" s="178"/>
      <c r="C731" s="178"/>
      <c r="D731" s="178"/>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ht="14.25">
      <c r="A732" s="173"/>
      <c r="B732" s="178"/>
      <c r="C732" s="178"/>
      <c r="D732" s="178"/>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ht="14.25">
      <c r="A733" s="173"/>
      <c r="B733" s="178"/>
      <c r="C733" s="178"/>
      <c r="D733" s="178"/>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ht="14.25">
      <c r="A734" s="173"/>
      <c r="B734" s="178"/>
      <c r="C734" s="178"/>
      <c r="D734" s="178"/>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ht="14.25">
      <c r="A735" s="173"/>
      <c r="B735" s="178"/>
      <c r="C735" s="178"/>
      <c r="D735" s="178"/>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ht="14.25">
      <c r="A736" s="173"/>
      <c r="B736" s="178"/>
      <c r="C736" s="178"/>
      <c r="D736" s="178"/>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ht="14.25">
      <c r="A737" s="173"/>
      <c r="B737" s="178"/>
      <c r="C737" s="178"/>
      <c r="D737" s="178"/>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ht="14.25">
      <c r="A738" s="173"/>
      <c r="B738" s="178"/>
      <c r="C738" s="178"/>
      <c r="D738" s="178"/>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ht="14.25">
      <c r="A739" s="173"/>
      <c r="B739" s="178"/>
      <c r="C739" s="178"/>
      <c r="D739" s="178"/>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ht="14.25">
      <c r="A740" s="173"/>
      <c r="B740" s="178"/>
      <c r="C740" s="178"/>
      <c r="D740" s="178"/>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ht="14.25">
      <c r="A741" s="173"/>
      <c r="B741" s="178"/>
      <c r="C741" s="178"/>
      <c r="D741" s="178"/>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ht="14.25">
      <c r="A742" s="173"/>
      <c r="B742" s="178"/>
      <c r="C742" s="178"/>
      <c r="D742" s="178"/>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ht="14.25">
      <c r="A743" s="173"/>
      <c r="B743" s="178"/>
      <c r="C743" s="178"/>
      <c r="D743" s="178"/>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ht="14.25">
      <c r="A744" s="173"/>
      <c r="B744" s="178"/>
      <c r="C744" s="178"/>
      <c r="D744" s="178"/>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ht="14.25">
      <c r="A745" s="173"/>
      <c r="B745" s="178"/>
      <c r="C745" s="178"/>
      <c r="D745" s="178"/>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ht="14.25">
      <c r="A746" s="173"/>
      <c r="B746" s="178"/>
      <c r="C746" s="178"/>
      <c r="D746" s="178"/>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ht="14.25">
      <c r="A747" s="173"/>
      <c r="B747" s="178"/>
      <c r="C747" s="178"/>
      <c r="D747" s="178"/>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ht="14.25">
      <c r="A748" s="173"/>
      <c r="B748" s="178"/>
      <c r="C748" s="178"/>
      <c r="D748" s="178"/>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ht="14.25">
      <c r="A749" s="173"/>
      <c r="B749" s="178"/>
      <c r="C749" s="178"/>
      <c r="D749" s="178"/>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ht="14.25">
      <c r="A750" s="173"/>
      <c r="B750" s="178"/>
      <c r="C750" s="178"/>
      <c r="D750" s="178"/>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ht="14.25">
      <c r="A751" s="173"/>
      <c r="B751" s="178"/>
      <c r="C751" s="178"/>
      <c r="D751" s="178"/>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ht="14.25">
      <c r="A752" s="173"/>
      <c r="B752" s="178"/>
      <c r="C752" s="178"/>
      <c r="D752" s="178"/>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ht="14.25">
      <c r="A753" s="173"/>
      <c r="B753" s="178"/>
      <c r="C753" s="178"/>
      <c r="D753" s="178"/>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ht="14.25">
      <c r="A754" s="173"/>
      <c r="B754" s="178"/>
      <c r="C754" s="178"/>
      <c r="D754" s="178"/>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ht="14.25">
      <c r="A755" s="173"/>
      <c r="B755" s="178"/>
      <c r="C755" s="178"/>
      <c r="D755" s="178"/>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ht="14.25">
      <c r="A756" s="173"/>
      <c r="B756" s="178"/>
      <c r="C756" s="178"/>
      <c r="D756" s="178"/>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ht="14.25">
      <c r="A757" s="173"/>
      <c r="B757" s="178"/>
      <c r="C757" s="178"/>
      <c r="D757" s="178"/>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ht="14.25">
      <c r="A758" s="173"/>
      <c r="B758" s="178"/>
      <c r="C758" s="178"/>
      <c r="D758" s="178"/>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ht="14.25">
      <c r="A759" s="173"/>
      <c r="B759" s="178"/>
      <c r="C759" s="178"/>
      <c r="D759" s="178"/>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ht="14.25">
      <c r="A760" s="173"/>
      <c r="B760" s="178"/>
      <c r="C760" s="178"/>
      <c r="D760" s="178"/>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ht="14.25">
      <c r="A761" s="173"/>
      <c r="B761" s="178"/>
      <c r="C761" s="178"/>
      <c r="D761" s="178"/>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ht="14.25">
      <c r="A762" s="173"/>
      <c r="B762" s="178"/>
      <c r="C762" s="178"/>
      <c r="D762" s="178"/>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ht="14.25">
      <c r="A763" s="173"/>
      <c r="B763" s="178"/>
      <c r="C763" s="178"/>
      <c r="D763" s="178"/>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ht="14.25">
      <c r="A764" s="173"/>
      <c r="B764" s="178"/>
      <c r="C764" s="178"/>
      <c r="D764" s="178"/>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ht="14.25">
      <c r="A765" s="173"/>
      <c r="B765" s="178"/>
      <c r="C765" s="178"/>
      <c r="D765" s="178"/>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ht="14.25">
      <c r="A766" s="173"/>
      <c r="B766" s="178"/>
      <c r="C766" s="178"/>
      <c r="D766" s="178"/>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ht="14.25">
      <c r="A767" s="173"/>
      <c r="B767" s="178"/>
      <c r="C767" s="178"/>
      <c r="D767" s="178"/>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ht="14.25">
      <c r="A768" s="173"/>
      <c r="B768" s="178"/>
      <c r="C768" s="178"/>
      <c r="D768" s="178"/>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ht="14.25">
      <c r="A769" s="173"/>
      <c r="B769" s="178"/>
      <c r="C769" s="178"/>
      <c r="D769" s="178"/>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ht="14.25">
      <c r="A770" s="173"/>
      <c r="B770" s="178"/>
      <c r="C770" s="178"/>
      <c r="D770" s="178"/>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ht="14.25">
      <c r="A771" s="173"/>
      <c r="B771" s="178"/>
      <c r="C771" s="178"/>
      <c r="D771" s="178"/>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ht="14.25">
      <c r="A772" s="173"/>
      <c r="B772" s="178"/>
      <c r="C772" s="178"/>
      <c r="D772" s="178"/>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ht="14.25">
      <c r="A773" s="173"/>
      <c r="B773" s="178"/>
      <c r="C773" s="178"/>
      <c r="D773" s="178"/>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ht="14.25">
      <c r="A774" s="173"/>
      <c r="B774" s="178"/>
      <c r="C774" s="178"/>
      <c r="D774" s="178"/>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ht="14.25">
      <c r="A775" s="173"/>
      <c r="B775" s="178"/>
      <c r="C775" s="178"/>
      <c r="D775" s="178"/>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ht="14.25">
      <c r="A776" s="173"/>
      <c r="B776" s="178"/>
      <c r="C776" s="178"/>
      <c r="D776" s="178"/>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ht="14.25">
      <c r="A777" s="173"/>
      <c r="B777" s="178"/>
      <c r="C777" s="178"/>
      <c r="D777" s="178"/>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ht="14.25">
      <c r="A778" s="173"/>
      <c r="B778" s="178"/>
      <c r="C778" s="178"/>
      <c r="D778" s="178"/>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ht="14.25">
      <c r="A779" s="173"/>
      <c r="B779" s="178"/>
      <c r="C779" s="178"/>
      <c r="D779" s="178"/>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ht="14.25">
      <c r="A780" s="173"/>
      <c r="B780" s="178"/>
      <c r="C780" s="178"/>
      <c r="D780" s="178"/>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ht="14.25">
      <c r="A781" s="173"/>
      <c r="B781" s="178"/>
      <c r="C781" s="178"/>
      <c r="D781" s="178"/>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ht="14.25">
      <c r="A782" s="173"/>
      <c r="B782" s="178"/>
      <c r="C782" s="178"/>
      <c r="D782" s="178"/>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ht="14.25">
      <c r="A783" s="173"/>
      <c r="B783" s="178"/>
      <c r="C783" s="178"/>
      <c r="D783" s="178"/>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ht="14.25">
      <c r="A784" s="173"/>
      <c r="B784" s="178"/>
      <c r="C784" s="178"/>
      <c r="D784" s="178"/>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ht="14.25">
      <c r="A785" s="173"/>
      <c r="B785" s="178"/>
      <c r="C785" s="178"/>
      <c r="D785" s="178"/>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ht="14.25">
      <c r="A786" s="173"/>
      <c r="B786" s="178"/>
      <c r="C786" s="178"/>
      <c r="D786" s="178"/>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ht="14.25">
      <c r="A787" s="173"/>
      <c r="B787" s="178"/>
      <c r="C787" s="178"/>
      <c r="D787" s="178"/>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ht="14.25">
      <c r="A788" s="173"/>
      <c r="B788" s="178"/>
      <c r="C788" s="178"/>
      <c r="D788" s="178"/>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ht="14.25">
      <c r="A789" s="173"/>
      <c r="B789" s="178"/>
      <c r="C789" s="178"/>
      <c r="D789" s="178"/>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ht="14.25">
      <c r="A790" s="173"/>
      <c r="B790" s="178"/>
      <c r="C790" s="178"/>
      <c r="D790" s="178"/>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ht="14.25">
      <c r="A791" s="173"/>
      <c r="B791" s="178"/>
      <c r="C791" s="178"/>
      <c r="D791" s="178"/>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ht="14.25">
      <c r="A792" s="173"/>
      <c r="B792" s="178"/>
      <c r="C792" s="178"/>
      <c r="D792" s="178"/>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ht="14.25">
      <c r="A793" s="173"/>
      <c r="B793" s="178"/>
      <c r="C793" s="178"/>
      <c r="D793" s="178"/>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ht="14.25">
      <c r="A794" s="173"/>
      <c r="B794" s="178"/>
      <c r="C794" s="178"/>
      <c r="D794" s="178"/>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ht="14.25">
      <c r="A795" s="173"/>
      <c r="B795" s="178"/>
      <c r="C795" s="178"/>
      <c r="D795" s="178"/>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ht="14.25">
      <c r="A796" s="173"/>
      <c r="B796" s="178"/>
      <c r="C796" s="178"/>
      <c r="D796" s="178"/>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ht="14.25">
      <c r="A797" s="173"/>
      <c r="B797" s="178"/>
      <c r="C797" s="178"/>
      <c r="D797" s="178"/>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ht="14.25">
      <c r="A798" s="173"/>
      <c r="B798" s="178"/>
      <c r="C798" s="178"/>
      <c r="D798" s="178"/>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ht="14.25">
      <c r="A799" s="173"/>
      <c r="B799" s="178"/>
      <c r="C799" s="178"/>
      <c r="D799" s="178"/>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ht="14.25">
      <c r="A800" s="173"/>
      <c r="B800" s="178"/>
      <c r="C800" s="178"/>
      <c r="D800" s="178"/>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ht="14.25">
      <c r="A801" s="173"/>
      <c r="B801" s="178"/>
      <c r="C801" s="178"/>
      <c r="D801" s="178"/>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ht="14.25">
      <c r="A802" s="173"/>
      <c r="B802" s="178"/>
      <c r="C802" s="178"/>
      <c r="D802" s="178"/>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ht="14.25">
      <c r="A803" s="173"/>
      <c r="B803" s="178"/>
      <c r="C803" s="178"/>
      <c r="D803" s="178"/>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ht="14.25">
      <c r="A804" s="173"/>
      <c r="B804" s="178"/>
      <c r="C804" s="178"/>
      <c r="D804" s="178"/>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ht="14.25">
      <c r="A805" s="173"/>
      <c r="B805" s="178"/>
      <c r="C805" s="178"/>
      <c r="D805" s="178"/>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ht="14.25">
      <c r="A806" s="173"/>
      <c r="B806" s="178"/>
      <c r="C806" s="178"/>
      <c r="D806" s="178"/>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ht="14.25">
      <c r="A807" s="173"/>
      <c r="B807" s="178"/>
      <c r="C807" s="178"/>
      <c r="D807" s="178"/>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ht="14.25">
      <c r="A808" s="173"/>
      <c r="B808" s="178"/>
      <c r="C808" s="178"/>
      <c r="D808" s="178"/>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ht="14.25">
      <c r="A809" s="173"/>
      <c r="B809" s="178"/>
      <c r="C809" s="178"/>
      <c r="D809" s="178"/>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ht="14.25">
      <c r="A810" s="173"/>
      <c r="B810" s="178"/>
      <c r="C810" s="178"/>
      <c r="D810" s="178"/>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ht="14.25">
      <c r="A811" s="173"/>
      <c r="B811" s="178"/>
      <c r="C811" s="178"/>
      <c r="D811" s="178"/>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ht="14.25">
      <c r="A812" s="173"/>
      <c r="B812" s="178"/>
      <c r="C812" s="178"/>
      <c r="D812" s="178"/>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ht="14.25">
      <c r="A813" s="173"/>
      <c r="B813" s="178"/>
      <c r="C813" s="178"/>
      <c r="D813" s="178"/>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ht="14.25">
      <c r="A814" s="173"/>
      <c r="B814" s="178"/>
      <c r="C814" s="178"/>
      <c r="D814" s="178"/>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ht="14.25">
      <c r="A815" s="173"/>
      <c r="B815" s="178"/>
      <c r="C815" s="178"/>
      <c r="D815" s="178"/>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ht="14.25">
      <c r="A816" s="173"/>
      <c r="B816" s="178"/>
      <c r="C816" s="178"/>
      <c r="D816" s="178"/>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ht="14.25">
      <c r="A817" s="173"/>
      <c r="B817" s="178"/>
      <c r="C817" s="178"/>
      <c r="D817" s="178"/>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ht="14.25">
      <c r="A818" s="173"/>
      <c r="B818" s="178"/>
      <c r="C818" s="178"/>
      <c r="D818" s="178"/>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ht="14.25">
      <c r="A819" s="173"/>
      <c r="B819" s="178"/>
      <c r="C819" s="178"/>
      <c r="D819" s="178"/>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ht="14.25">
      <c r="A820" s="173"/>
      <c r="B820" s="178"/>
      <c r="C820" s="178"/>
      <c r="D820" s="178"/>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ht="14.25">
      <c r="A821" s="173"/>
      <c r="B821" s="178"/>
      <c r="C821" s="178"/>
      <c r="D821" s="178"/>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ht="14.25">
      <c r="A822" s="173"/>
      <c r="B822" s="178"/>
      <c r="C822" s="178"/>
      <c r="D822" s="178"/>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ht="14.25">
      <c r="A823" s="173"/>
      <c r="B823" s="178"/>
      <c r="C823" s="178"/>
      <c r="D823" s="178"/>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ht="14.25">
      <c r="A824" s="173"/>
      <c r="B824" s="178"/>
      <c r="C824" s="178"/>
      <c r="D824" s="178"/>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ht="14.25">
      <c r="A825" s="173"/>
      <c r="B825" s="178"/>
      <c r="C825" s="178"/>
      <c r="D825" s="178"/>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ht="14.25">
      <c r="A826" s="173"/>
      <c r="B826" s="178"/>
      <c r="C826" s="178"/>
      <c r="D826" s="178"/>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ht="14.25">
      <c r="A827" s="173"/>
      <c r="B827" s="178"/>
      <c r="C827" s="178"/>
      <c r="D827" s="178"/>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ht="14.25">
      <c r="A828" s="173"/>
      <c r="B828" s="178"/>
      <c r="C828" s="178"/>
      <c r="D828" s="178"/>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ht="14.25">
      <c r="A829" s="173"/>
      <c r="B829" s="178"/>
      <c r="C829" s="178"/>
      <c r="D829" s="178"/>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ht="14.25">
      <c r="A830" s="173"/>
      <c r="B830" s="178"/>
      <c r="C830" s="178"/>
      <c r="D830" s="178"/>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ht="14.25">
      <c r="A831" s="173"/>
      <c r="B831" s="178"/>
      <c r="C831" s="178"/>
      <c r="D831" s="178"/>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ht="14.25">
      <c r="A832" s="173"/>
      <c r="B832" s="178"/>
      <c r="C832" s="178"/>
      <c r="D832" s="178"/>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ht="14.25">
      <c r="A833" s="173"/>
      <c r="B833" s="178"/>
      <c r="C833" s="178"/>
      <c r="D833" s="178"/>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ht="14.25">
      <c r="A834" s="173"/>
      <c r="B834" s="178"/>
      <c r="C834" s="178"/>
      <c r="D834" s="178"/>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ht="14.25">
      <c r="A835" s="173"/>
      <c r="B835" s="178"/>
      <c r="C835" s="178"/>
      <c r="D835" s="178"/>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ht="14.25">
      <c r="A836" s="173"/>
      <c r="B836" s="178"/>
      <c r="C836" s="178"/>
      <c r="D836" s="178"/>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ht="14.25">
      <c r="A837" s="173"/>
      <c r="B837" s="178"/>
      <c r="C837" s="178"/>
      <c r="D837" s="178"/>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ht="14.25">
      <c r="A838" s="173"/>
      <c r="B838" s="178"/>
      <c r="C838" s="178"/>
      <c r="D838" s="178"/>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ht="14.25">
      <c r="A839" s="173"/>
      <c r="B839" s="178"/>
      <c r="C839" s="178"/>
      <c r="D839" s="178"/>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ht="14.25">
      <c r="A840" s="173"/>
      <c r="B840" s="178"/>
      <c r="C840" s="178"/>
      <c r="D840" s="178"/>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ht="14.25">
      <c r="A841" s="173"/>
      <c r="B841" s="178"/>
      <c r="C841" s="178"/>
      <c r="D841" s="178"/>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ht="14.25">
      <c r="A842" s="173"/>
      <c r="B842" s="178"/>
      <c r="C842" s="178"/>
      <c r="D842" s="178"/>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ht="14.25">
      <c r="A843" s="173"/>
      <c r="B843" s="178"/>
      <c r="C843" s="178"/>
      <c r="D843" s="178"/>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ht="14.25">
      <c r="A844" s="173"/>
      <c r="B844" s="178"/>
      <c r="C844" s="178"/>
      <c r="D844" s="178"/>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ht="14.25">
      <c r="A845" s="173"/>
      <c r="B845" s="178"/>
      <c r="C845" s="178"/>
      <c r="D845" s="178"/>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ht="14.25">
      <c r="A846" s="173"/>
      <c r="B846" s="178"/>
      <c r="C846" s="178"/>
      <c r="D846" s="178"/>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ht="14.25">
      <c r="A847" s="173"/>
      <c r="B847" s="178"/>
      <c r="C847" s="178"/>
      <c r="D847" s="178"/>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ht="14.25">
      <c r="A848" s="173"/>
      <c r="B848" s="178"/>
      <c r="C848" s="178"/>
      <c r="D848" s="178"/>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ht="14.25">
      <c r="A849" s="173"/>
      <c r="B849" s="178"/>
      <c r="C849" s="178"/>
      <c r="D849" s="178"/>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ht="14.25">
      <c r="A850" s="173"/>
      <c r="B850" s="178"/>
      <c r="C850" s="178"/>
      <c r="D850" s="178"/>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ht="14.25">
      <c r="A851" s="173"/>
      <c r="B851" s="178"/>
      <c r="C851" s="178"/>
      <c r="D851" s="178"/>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ht="14.25">
      <c r="A852" s="173"/>
      <c r="B852" s="178"/>
      <c r="C852" s="178"/>
      <c r="D852" s="178"/>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ht="14.25">
      <c r="A853" s="173"/>
      <c r="B853" s="178"/>
      <c r="C853" s="178"/>
      <c r="D853" s="178"/>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ht="14.25">
      <c r="A854" s="173"/>
      <c r="B854" s="178"/>
      <c r="C854" s="178"/>
      <c r="D854" s="178"/>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ht="14.25">
      <c r="A855" s="173"/>
      <c r="B855" s="178"/>
      <c r="C855" s="178"/>
      <c r="D855" s="178"/>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ht="14.25">
      <c r="A856" s="173"/>
      <c r="B856" s="178"/>
      <c r="C856" s="178"/>
      <c r="D856" s="178"/>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ht="14.25">
      <c r="A857" s="173"/>
      <c r="B857" s="178"/>
      <c r="C857" s="178"/>
      <c r="D857" s="178"/>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ht="14.25">
      <c r="A858" s="173"/>
      <c r="B858" s="178"/>
      <c r="C858" s="178"/>
      <c r="D858" s="178"/>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ht="14.25">
      <c r="A859" s="173"/>
      <c r="B859" s="178"/>
      <c r="C859" s="178"/>
      <c r="D859" s="178"/>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ht="14.25">
      <c r="A860" s="173"/>
      <c r="B860" s="178"/>
      <c r="C860" s="178"/>
      <c r="D860" s="178"/>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ht="14.25">
      <c r="A861" s="173"/>
      <c r="B861" s="178"/>
      <c r="C861" s="178"/>
      <c r="D861" s="178"/>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ht="14.25">
      <c r="A862" s="173"/>
      <c r="B862" s="178"/>
      <c r="C862" s="178"/>
      <c r="D862" s="178"/>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ht="14.25">
      <c r="A863" s="173"/>
      <c r="B863" s="178"/>
      <c r="C863" s="178"/>
      <c r="D863" s="178"/>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ht="14.25">
      <c r="A864" s="173"/>
      <c r="B864" s="178"/>
      <c r="C864" s="178"/>
      <c r="D864" s="178"/>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ht="14.25">
      <c r="A865" s="173"/>
      <c r="B865" s="178"/>
      <c r="C865" s="178"/>
      <c r="D865" s="178"/>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ht="14.25">
      <c r="A866" s="173"/>
      <c r="B866" s="178"/>
      <c r="C866" s="178"/>
      <c r="D866" s="178"/>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ht="14.25">
      <c r="A867" s="173"/>
      <c r="B867" s="178"/>
      <c r="C867" s="178"/>
      <c r="D867" s="178"/>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ht="14.25">
      <c r="A868" s="173"/>
      <c r="B868" s="178"/>
      <c r="C868" s="178"/>
      <c r="D868" s="178"/>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ht="14.25">
      <c r="A869" s="173"/>
      <c r="B869" s="178"/>
      <c r="C869" s="178"/>
      <c r="D869" s="178"/>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ht="14.25">
      <c r="A870" s="173"/>
      <c r="B870" s="178"/>
      <c r="C870" s="178"/>
      <c r="D870" s="178"/>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ht="14.25">
      <c r="A871" s="173"/>
      <c r="B871" s="178"/>
      <c r="C871" s="178"/>
      <c r="D871" s="178"/>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ht="14.25">
      <c r="A872" s="173"/>
      <c r="B872" s="178"/>
      <c r="C872" s="178"/>
      <c r="D872" s="178"/>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ht="14.25">
      <c r="A873" s="173"/>
      <c r="B873" s="178"/>
      <c r="C873" s="178"/>
      <c r="D873" s="178"/>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ht="14.25">
      <c r="A874" s="173"/>
      <c r="B874" s="178"/>
      <c r="C874" s="178"/>
      <c r="D874" s="178"/>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ht="14.25">
      <c r="A875" s="173"/>
      <c r="B875" s="178"/>
      <c r="C875" s="178"/>
      <c r="D875" s="178"/>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ht="14.25">
      <c r="A876" s="173"/>
      <c r="B876" s="178"/>
      <c r="C876" s="178"/>
      <c r="D876" s="178"/>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ht="14.25">
      <c r="A877" s="173"/>
      <c r="B877" s="178"/>
      <c r="C877" s="178"/>
      <c r="D877" s="178"/>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ht="14.25">
      <c r="A878" s="173"/>
      <c r="B878" s="178"/>
      <c r="C878" s="178"/>
      <c r="D878" s="178"/>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ht="14.25">
      <c r="A879" s="173"/>
      <c r="B879" s="178"/>
      <c r="C879" s="178"/>
      <c r="D879" s="178"/>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ht="14.25">
      <c r="A880" s="173"/>
      <c r="B880" s="178"/>
      <c r="C880" s="178"/>
      <c r="D880" s="178"/>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ht="14.25">
      <c r="A881" s="173"/>
      <c r="B881" s="178"/>
      <c r="C881" s="178"/>
      <c r="D881" s="178"/>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ht="14.25">
      <c r="A882" s="173"/>
      <c r="B882" s="178"/>
      <c r="C882" s="178"/>
      <c r="D882" s="178"/>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ht="14.25">
      <c r="A883" s="173"/>
      <c r="B883" s="178"/>
      <c r="C883" s="178"/>
      <c r="D883" s="178"/>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ht="14.25">
      <c r="A884" s="173"/>
      <c r="B884" s="178"/>
      <c r="C884" s="178"/>
      <c r="D884" s="178"/>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ht="14.25">
      <c r="A885" s="173"/>
      <c r="B885" s="178"/>
      <c r="C885" s="178"/>
      <c r="D885" s="178"/>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ht="14.25">
      <c r="A886" s="173"/>
      <c r="B886" s="178"/>
      <c r="C886" s="178"/>
      <c r="D886" s="178"/>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ht="14.25">
      <c r="A887" s="173"/>
      <c r="B887" s="178"/>
      <c r="C887" s="178"/>
      <c r="D887" s="178"/>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ht="14.25">
      <c r="A888" s="173"/>
      <c r="B888" s="178"/>
      <c r="C888" s="178"/>
      <c r="D888" s="178"/>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ht="14.25">
      <c r="A889" s="173"/>
      <c r="B889" s="178"/>
      <c r="C889" s="178"/>
      <c r="D889" s="178"/>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ht="14.25">
      <c r="A890" s="173"/>
      <c r="B890" s="178"/>
      <c r="C890" s="178"/>
      <c r="D890" s="178"/>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ht="14.25">
      <c r="A891" s="173"/>
      <c r="B891" s="178"/>
      <c r="C891" s="178"/>
      <c r="D891" s="178"/>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ht="14.25">
      <c r="A892" s="173"/>
      <c r="B892" s="178"/>
      <c r="C892" s="178"/>
      <c r="D892" s="178"/>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ht="14.25">
      <c r="A893" s="173"/>
      <c r="B893" s="178"/>
      <c r="C893" s="178"/>
      <c r="D893" s="178"/>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ht="14.25">
      <c r="A894" s="173"/>
      <c r="B894" s="178"/>
      <c r="C894" s="178"/>
      <c r="D894" s="178"/>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ht="14.25">
      <c r="A895" s="173"/>
      <c r="B895" s="178"/>
      <c r="C895" s="178"/>
      <c r="D895" s="178"/>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ht="14.25">
      <c r="A896" s="173"/>
      <c r="B896" s="178"/>
      <c r="C896" s="178"/>
      <c r="D896" s="178"/>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ht="14.25">
      <c r="A897" s="173"/>
      <c r="B897" s="178"/>
      <c r="C897" s="178"/>
      <c r="D897" s="178"/>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ht="14.25">
      <c r="A898" s="173"/>
      <c r="B898" s="178"/>
      <c r="C898" s="178"/>
      <c r="D898" s="178"/>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ht="14.25">
      <c r="A899" s="173"/>
      <c r="B899" s="178"/>
      <c r="C899" s="178"/>
      <c r="D899" s="178"/>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ht="14.25">
      <c r="A900" s="173"/>
      <c r="B900" s="178"/>
      <c r="C900" s="178"/>
      <c r="D900" s="178"/>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ht="14.25">
      <c r="A901" s="173"/>
      <c r="B901" s="178"/>
      <c r="C901" s="178"/>
      <c r="D901" s="178"/>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ht="14.25">
      <c r="A902" s="173"/>
      <c r="B902" s="178"/>
      <c r="C902" s="178"/>
      <c r="D902" s="178"/>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ht="14.25">
      <c r="A903" s="173"/>
      <c r="B903" s="178"/>
      <c r="C903" s="178"/>
      <c r="D903" s="178"/>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ht="14.25">
      <c r="A904" s="173"/>
      <c r="B904" s="178"/>
      <c r="C904" s="178"/>
      <c r="D904" s="178"/>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ht="14.25">
      <c r="A905" s="173"/>
      <c r="B905" s="178"/>
      <c r="C905" s="178"/>
      <c r="D905" s="178"/>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ht="14.25">
      <c r="A906" s="173"/>
      <c r="B906" s="178"/>
      <c r="C906" s="178"/>
      <c r="D906" s="178"/>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ht="14.25">
      <c r="A907" s="173"/>
      <c r="B907" s="178"/>
      <c r="C907" s="178"/>
      <c r="D907" s="178"/>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ht="14.25">
      <c r="A908" s="173"/>
      <c r="B908" s="178"/>
      <c r="C908" s="178"/>
      <c r="D908" s="178"/>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ht="14.25">
      <c r="A909" s="173"/>
      <c r="B909" s="178"/>
      <c r="C909" s="178"/>
      <c r="D909" s="178"/>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ht="14.25">
      <c r="A910" s="173"/>
      <c r="B910" s="178"/>
      <c r="C910" s="178"/>
      <c r="D910" s="178"/>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ht="14.25">
      <c r="A911" s="173"/>
      <c r="B911" s="178"/>
      <c r="C911" s="178"/>
      <c r="D911" s="178"/>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ht="14.25">
      <c r="A912" s="173"/>
      <c r="B912" s="178"/>
      <c r="C912" s="178"/>
      <c r="D912" s="178"/>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ht="14.25">
      <c r="A913" s="173"/>
      <c r="B913" s="178"/>
      <c r="C913" s="178"/>
      <c r="D913" s="178"/>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ht="14.25">
      <c r="A914" s="173"/>
      <c r="B914" s="178"/>
      <c r="C914" s="178"/>
      <c r="D914" s="178"/>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ht="14.25">
      <c r="A915" s="173"/>
      <c r="B915" s="178"/>
      <c r="C915" s="178"/>
      <c r="D915" s="178"/>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ht="14.25">
      <c r="A916" s="173"/>
      <c r="B916" s="178"/>
      <c r="C916" s="178"/>
      <c r="D916" s="178"/>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ht="14.25">
      <c r="A917" s="173"/>
      <c r="B917" s="178"/>
      <c r="C917" s="178"/>
      <c r="D917" s="178"/>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ht="14.25">
      <c r="A918" s="173"/>
      <c r="B918" s="178"/>
      <c r="C918" s="178"/>
      <c r="D918" s="178"/>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ht="14.25">
      <c r="A919" s="173"/>
      <c r="B919" s="178"/>
      <c r="C919" s="178"/>
      <c r="D919" s="178"/>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ht="14.25">
      <c r="A920" s="173"/>
      <c r="B920" s="178"/>
      <c r="C920" s="178"/>
      <c r="D920" s="178"/>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ht="14.25">
      <c r="A921" s="173"/>
      <c r="B921" s="178"/>
      <c r="C921" s="178"/>
      <c r="D921" s="178"/>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ht="14.25">
      <c r="A922" s="173"/>
      <c r="B922" s="178"/>
      <c r="C922" s="178"/>
      <c r="D922" s="178"/>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ht="14.25">
      <c r="A923" s="173"/>
      <c r="B923" s="178"/>
      <c r="C923" s="178"/>
      <c r="D923" s="178"/>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ht="14.25">
      <c r="A924" s="173"/>
      <c r="B924" s="178"/>
      <c r="C924" s="178"/>
      <c r="D924" s="178"/>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ht="14.25">
      <c r="A925" s="173"/>
      <c r="B925" s="178"/>
      <c r="C925" s="178"/>
      <c r="D925" s="178"/>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ht="14.25">
      <c r="A926" s="173"/>
      <c r="B926" s="178"/>
      <c r="C926" s="178"/>
      <c r="D926" s="178"/>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ht="14.25">
      <c r="A927" s="173"/>
      <c r="B927" s="178"/>
      <c r="C927" s="178"/>
      <c r="D927" s="178"/>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ht="14.25">
      <c r="A928" s="173"/>
      <c r="B928" s="178"/>
      <c r="C928" s="178"/>
      <c r="D928" s="178"/>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ht="14.25">
      <c r="A929" s="173"/>
      <c r="B929" s="178"/>
      <c r="C929" s="178"/>
      <c r="D929" s="178"/>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ht="14.25">
      <c r="A930" s="173"/>
      <c r="B930" s="178"/>
      <c r="C930" s="178"/>
      <c r="D930" s="178"/>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ht="14.25">
      <c r="A931" s="173"/>
      <c r="B931" s="178"/>
      <c r="C931" s="178"/>
      <c r="D931" s="178"/>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ht="14.25">
      <c r="A932" s="173"/>
      <c r="B932" s="178"/>
      <c r="C932" s="178"/>
      <c r="D932" s="178"/>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ht="14.25">
      <c r="A933" s="173"/>
      <c r="B933" s="178"/>
      <c r="C933" s="178"/>
      <c r="D933" s="178"/>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ht="14.25">
      <c r="A934" s="173"/>
      <c r="B934" s="178"/>
      <c r="C934" s="178"/>
      <c r="D934" s="178"/>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ht="14.25">
      <c r="A935" s="173"/>
      <c r="B935" s="178"/>
      <c r="C935" s="178"/>
      <c r="D935" s="178"/>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ht="14.25">
      <c r="A936" s="173"/>
      <c r="B936" s="178"/>
      <c r="C936" s="178"/>
      <c r="D936" s="178"/>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ht="14.25">
      <c r="A937" s="173"/>
      <c r="B937" s="178"/>
      <c r="C937" s="178"/>
      <c r="D937" s="178"/>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ht="14.25">
      <c r="A938" s="173"/>
      <c r="B938" s="178"/>
      <c r="C938" s="178"/>
      <c r="D938" s="178"/>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ht="14.25">
      <c r="A939" s="173"/>
      <c r="B939" s="178"/>
      <c r="C939" s="178"/>
      <c r="D939" s="178"/>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ht="14.25">
      <c r="A940" s="173"/>
      <c r="B940" s="178"/>
      <c r="C940" s="178"/>
      <c r="D940" s="178"/>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ht="14.25">
      <c r="A941" s="173"/>
      <c r="B941" s="178"/>
      <c r="C941" s="178"/>
      <c r="D941" s="178"/>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ht="14.25">
      <c r="A942" s="173"/>
      <c r="B942" s="178"/>
      <c r="C942" s="178"/>
      <c r="D942" s="178"/>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ht="14.25">
      <c r="A943" s="173"/>
      <c r="B943" s="178"/>
      <c r="C943" s="178"/>
      <c r="D943" s="178"/>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ht="14.25">
      <c r="A944" s="173"/>
      <c r="B944" s="178"/>
      <c r="C944" s="178"/>
      <c r="D944" s="178"/>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ht="14.25">
      <c r="A945" s="173"/>
      <c r="B945" s="178"/>
      <c r="C945" s="178"/>
      <c r="D945" s="178"/>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ht="14.25">
      <c r="A946" s="173"/>
      <c r="B946" s="178"/>
      <c r="C946" s="178"/>
      <c r="D946" s="178"/>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ht="14.25">
      <c r="A947" s="173"/>
      <c r="B947" s="178"/>
      <c r="C947" s="178"/>
      <c r="D947" s="178"/>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ht="14.25">
      <c r="A948" s="173"/>
      <c r="B948" s="178"/>
      <c r="C948" s="178"/>
      <c r="D948" s="178"/>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ht="14.25">
      <c r="A949" s="173"/>
      <c r="B949" s="178"/>
      <c r="C949" s="178"/>
      <c r="D949" s="178"/>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ht="14.25">
      <c r="A950" s="173"/>
      <c r="B950" s="178"/>
      <c r="C950" s="178"/>
      <c r="D950" s="178"/>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ht="14.25">
      <c r="A951" s="173"/>
      <c r="B951" s="178"/>
      <c r="C951" s="178"/>
      <c r="D951" s="178"/>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ht="14.25">
      <c r="A952" s="173"/>
      <c r="B952" s="178"/>
      <c r="C952" s="178"/>
      <c r="D952" s="178"/>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ht="14.25">
      <c r="A953" s="173"/>
      <c r="B953" s="178"/>
      <c r="C953" s="178"/>
      <c r="D953" s="178"/>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ht="14.25">
      <c r="A954" s="173"/>
      <c r="B954" s="178"/>
      <c r="C954" s="178"/>
      <c r="D954" s="178"/>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ht="14.25">
      <c r="A955" s="173"/>
      <c r="B955" s="178"/>
      <c r="C955" s="178"/>
      <c r="D955" s="178"/>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ht="14.25">
      <c r="A956" s="173"/>
      <c r="B956" s="178"/>
      <c r="C956" s="178"/>
      <c r="D956" s="178"/>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ht="14.25">
      <c r="A957" s="173"/>
      <c r="B957" s="178"/>
      <c r="C957" s="178"/>
      <c r="D957" s="178"/>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ht="14.25">
      <c r="A958" s="173"/>
      <c r="B958" s="178"/>
      <c r="C958" s="178"/>
      <c r="D958" s="178"/>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ht="14.25">
      <c r="A959" s="173"/>
      <c r="B959" s="178"/>
      <c r="C959" s="178"/>
      <c r="D959" s="178"/>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ht="14.25">
      <c r="A960" s="173"/>
      <c r="B960" s="178"/>
      <c r="C960" s="178"/>
      <c r="D960" s="178"/>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ht="14.25">
      <c r="A961" s="173"/>
      <c r="B961" s="178"/>
      <c r="C961" s="178"/>
      <c r="D961" s="178"/>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ht="14.25">
      <c r="A962" s="173"/>
      <c r="B962" s="178"/>
      <c r="C962" s="178"/>
      <c r="D962" s="178"/>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ht="14.25">
      <c r="A963" s="173"/>
      <c r="B963" s="178"/>
      <c r="C963" s="178"/>
      <c r="D963" s="178"/>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ht="14.25">
      <c r="A964" s="173"/>
      <c r="B964" s="178"/>
      <c r="C964" s="178"/>
      <c r="D964" s="178"/>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ht="14.25">
      <c r="A965" s="173"/>
      <c r="B965" s="178"/>
      <c r="C965" s="178"/>
      <c r="D965" s="178"/>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ht="14.25">
      <c r="A966" s="173"/>
      <c r="B966" s="178"/>
      <c r="C966" s="178"/>
      <c r="D966" s="178"/>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ht="14.25">
      <c r="A967" s="173"/>
      <c r="B967" s="178"/>
      <c r="C967" s="178"/>
      <c r="D967" s="178"/>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ht="14.25">
      <c r="A968" s="173"/>
      <c r="B968" s="178"/>
      <c r="C968" s="178"/>
      <c r="D968" s="178"/>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ht="14.25">
      <c r="A969" s="173"/>
      <c r="B969" s="178"/>
      <c r="C969" s="178"/>
      <c r="D969" s="178"/>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ht="14.25">
      <c r="A970" s="173"/>
      <c r="B970" s="178"/>
      <c r="C970" s="178"/>
      <c r="D970" s="178"/>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ht="14.25">
      <c r="A971" s="173"/>
      <c r="B971" s="178"/>
      <c r="C971" s="178"/>
      <c r="D971" s="178"/>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ht="14.25">
      <c r="A972" s="173"/>
      <c r="B972" s="178"/>
      <c r="C972" s="178"/>
      <c r="D972" s="178"/>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ht="14.25">
      <c r="A973" s="173"/>
      <c r="B973" s="178"/>
      <c r="C973" s="178"/>
      <c r="D973" s="178"/>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ht="14.25">
      <c r="A974" s="173"/>
      <c r="B974" s="178"/>
      <c r="C974" s="178"/>
      <c r="D974" s="178"/>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ht="14.25">
      <c r="A975" s="173"/>
      <c r="B975" s="178"/>
      <c r="C975" s="178"/>
      <c r="D975" s="178"/>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ht="14.25">
      <c r="A976" s="173"/>
      <c r="B976" s="178"/>
      <c r="C976" s="178"/>
      <c r="D976" s="178"/>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ht="14.25">
      <c r="A977" s="173"/>
      <c r="B977" s="178"/>
      <c r="C977" s="178"/>
      <c r="D977" s="178"/>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ht="14.25">
      <c r="A978" s="173"/>
      <c r="B978" s="178"/>
      <c r="C978" s="178"/>
      <c r="D978" s="178"/>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ht="14.25">
      <c r="A979" s="173"/>
      <c r="B979" s="178"/>
      <c r="C979" s="178"/>
      <c r="D979" s="178"/>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ht="14.25">
      <c r="A980" s="173"/>
      <c r="B980" s="178"/>
      <c r="C980" s="178"/>
      <c r="D980" s="178"/>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ht="14.25">
      <c r="A981" s="173"/>
      <c r="B981" s="178"/>
      <c r="C981" s="178"/>
      <c r="D981" s="178"/>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ht="14.25">
      <c r="A982" s="173"/>
      <c r="B982" s="178"/>
      <c r="C982" s="178"/>
      <c r="D982" s="178"/>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ht="14.25">
      <c r="A983" s="173"/>
      <c r="B983" s="178"/>
      <c r="C983" s="178"/>
      <c r="D983" s="178"/>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ht="14.25">
      <c r="A984" s="173"/>
      <c r="B984" s="178"/>
      <c r="C984" s="178"/>
      <c r="D984" s="178"/>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ht="14.25">
      <c r="A985" s="173"/>
      <c r="B985" s="178"/>
      <c r="C985" s="178"/>
      <c r="D985" s="178"/>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ht="14.25">
      <c r="A986" s="173"/>
      <c r="B986" s="178"/>
      <c r="C986" s="178"/>
      <c r="D986" s="178"/>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ht="14.25">
      <c r="A987" s="173"/>
      <c r="B987" s="178"/>
      <c r="C987" s="178"/>
      <c r="D987" s="178"/>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ht="14.25">
      <c r="A988" s="173"/>
      <c r="B988" s="178"/>
      <c r="C988" s="178"/>
      <c r="D988" s="178"/>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ht="14.25">
      <c r="A989" s="173"/>
      <c r="B989" s="178"/>
      <c r="C989" s="178"/>
      <c r="D989" s="178"/>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ht="14.25">
      <c r="A990" s="173"/>
      <c r="B990" s="178"/>
      <c r="C990" s="178"/>
      <c r="D990" s="178"/>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ht="14.25">
      <c r="A991" s="173"/>
      <c r="B991" s="178"/>
      <c r="C991" s="178"/>
      <c r="D991" s="178"/>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ht="14.25">
      <c r="A992" s="173"/>
      <c r="B992" s="178"/>
      <c r="C992" s="178"/>
      <c r="D992" s="178"/>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ht="14.25">
      <c r="A993" s="173"/>
      <c r="B993" s="178"/>
      <c r="C993" s="178"/>
      <c r="D993" s="178"/>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ht="14.25">
      <c r="A994" s="173"/>
      <c r="B994" s="178"/>
      <c r="C994" s="178"/>
      <c r="D994" s="178"/>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ht="14.25">
      <c r="A995" s="173"/>
      <c r="B995" s="178"/>
      <c r="C995" s="178"/>
      <c r="D995" s="178"/>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ht="14.25">
      <c r="A996" s="173"/>
      <c r="B996" s="178"/>
      <c r="C996" s="178"/>
      <c r="D996" s="178"/>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ht="14.25">
      <c r="A997" s="173"/>
      <c r="B997" s="178"/>
      <c r="C997" s="178"/>
      <c r="D997" s="178"/>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ht="14.25">
      <c r="A998" s="173"/>
      <c r="B998" s="178"/>
      <c r="C998" s="178"/>
      <c r="D998" s="178"/>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ht="14.25">
      <c r="A999" s="173"/>
      <c r="B999" s="178"/>
      <c r="C999" s="178"/>
      <c r="D999" s="178"/>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ht="14.25">
      <c r="A1000" s="173"/>
      <c r="B1000" s="178"/>
      <c r="C1000" s="178"/>
      <c r="D1000" s="178"/>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121">
    <mergeCell ref="A82:D82"/>
    <mergeCell ref="A83:D83"/>
    <mergeCell ref="A84:D84"/>
    <mergeCell ref="A78:A79"/>
    <mergeCell ref="B78:C78"/>
    <mergeCell ref="B79:C79"/>
    <mergeCell ref="A80:A81"/>
    <mergeCell ref="B80:C80"/>
    <mergeCell ref="B81:C81"/>
    <mergeCell ref="A72:H72"/>
    <mergeCell ref="A73:J73"/>
    <mergeCell ref="A74:A75"/>
    <mergeCell ref="B74:C74"/>
    <mergeCell ref="B75:C75"/>
    <mergeCell ref="A76:A77"/>
    <mergeCell ref="B76:C76"/>
    <mergeCell ref="B77:C77"/>
    <mergeCell ref="A68:A69"/>
    <mergeCell ref="B68:D68"/>
    <mergeCell ref="J68:J69"/>
    <mergeCell ref="B69:C69"/>
    <mergeCell ref="A70:A71"/>
    <mergeCell ref="B70:D70"/>
    <mergeCell ref="J70:J71"/>
    <mergeCell ref="B71:C71"/>
    <mergeCell ref="B62:D62"/>
    <mergeCell ref="A64:A65"/>
    <mergeCell ref="B64:C64"/>
    <mergeCell ref="B65:C65"/>
    <mergeCell ref="A66:A67"/>
    <mergeCell ref="B66:C66"/>
    <mergeCell ref="B67:C67"/>
    <mergeCell ref="A54:D54"/>
    <mergeCell ref="A55:J56"/>
    <mergeCell ref="A57:J57"/>
    <mergeCell ref="J58:J61"/>
    <mergeCell ref="A59:A60"/>
    <mergeCell ref="B61:D61"/>
    <mergeCell ref="A50:A51"/>
    <mergeCell ref="B50:C50"/>
    <mergeCell ref="J50:J51"/>
    <mergeCell ref="B51:C51"/>
    <mergeCell ref="A52:D52"/>
    <mergeCell ref="A53:D53"/>
    <mergeCell ref="A46:A47"/>
    <mergeCell ref="B46:C46"/>
    <mergeCell ref="J46:J47"/>
    <mergeCell ref="B47:C47"/>
    <mergeCell ref="A48:A49"/>
    <mergeCell ref="B48:C48"/>
    <mergeCell ref="J48:J49"/>
    <mergeCell ref="B49:C49"/>
    <mergeCell ref="A42:H42"/>
    <mergeCell ref="A43:J43"/>
    <mergeCell ref="A44:A45"/>
    <mergeCell ref="B44:C44"/>
    <mergeCell ref="J44:J45"/>
    <mergeCell ref="B45:C45"/>
    <mergeCell ref="A38:A39"/>
    <mergeCell ref="B38:D38"/>
    <mergeCell ref="J38:J39"/>
    <mergeCell ref="B39:C39"/>
    <mergeCell ref="A40:A41"/>
    <mergeCell ref="B40:D40"/>
    <mergeCell ref="J40:J41"/>
    <mergeCell ref="B41:C41"/>
    <mergeCell ref="A34:A35"/>
    <mergeCell ref="B34:C34"/>
    <mergeCell ref="J34:J35"/>
    <mergeCell ref="B35:C35"/>
    <mergeCell ref="A36:A37"/>
    <mergeCell ref="B36:C36"/>
    <mergeCell ref="J36:J37"/>
    <mergeCell ref="B37:C37"/>
    <mergeCell ref="A26:H26"/>
    <mergeCell ref="A27:J27"/>
    <mergeCell ref="J28:J31"/>
    <mergeCell ref="A29:A30"/>
    <mergeCell ref="B31:D31"/>
    <mergeCell ref="B32:D32"/>
    <mergeCell ref="A20:A25"/>
    <mergeCell ref="B20:C21"/>
    <mergeCell ref="I20:I21"/>
    <mergeCell ref="J20:J23"/>
    <mergeCell ref="B22:C23"/>
    <mergeCell ref="I22:I23"/>
    <mergeCell ref="B24:C25"/>
    <mergeCell ref="I24:I25"/>
    <mergeCell ref="J24:J25"/>
    <mergeCell ref="B15:C15"/>
    <mergeCell ref="A16:A17"/>
    <mergeCell ref="B16:C17"/>
    <mergeCell ref="I16:I17"/>
    <mergeCell ref="J16:J17"/>
    <mergeCell ref="A18:A19"/>
    <mergeCell ref="B18:C18"/>
    <mergeCell ref="I18:I19"/>
    <mergeCell ref="J18:J19"/>
    <mergeCell ref="B19:C19"/>
    <mergeCell ref="A11:H11"/>
    <mergeCell ref="A12:J12"/>
    <mergeCell ref="A13:A14"/>
    <mergeCell ref="B13:C14"/>
    <mergeCell ref="I13:I14"/>
    <mergeCell ref="J13:J14"/>
    <mergeCell ref="A8:H8"/>
    <mergeCell ref="A9:A10"/>
    <mergeCell ref="B9:C10"/>
    <mergeCell ref="D9:D10"/>
    <mergeCell ref="I9:I10"/>
    <mergeCell ref="J9:J10"/>
    <mergeCell ref="A1:G1"/>
    <mergeCell ref="B2:D2"/>
    <mergeCell ref="B3:C3"/>
    <mergeCell ref="I3:I7"/>
    <mergeCell ref="J3:J7"/>
    <mergeCell ref="B4:C4"/>
    <mergeCell ref="B5:C5"/>
    <mergeCell ref="A6:A7"/>
    <mergeCell ref="B6:C7"/>
    <mergeCell ref="D6:D7"/>
  </mergeCells>
  <hyperlinks>
    <hyperlink ref="B87" r:id="rId1" xr:uid="{76032F63-7360-4DFF-B7C3-D9E6E6D3917D}"/>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E16"/>
  <sheetViews>
    <sheetView workbookViewId="0">
      <selection activeCell="A5" sqref="A5"/>
    </sheetView>
  </sheetViews>
  <sheetFormatPr defaultColWidth="12.625" defaultRowHeight="15" customHeight="1"/>
  <cols>
    <col min="1" max="1" width="84.625" style="137" customWidth="1"/>
    <col min="2" max="4" width="9.25" style="137" customWidth="1"/>
    <col min="5" max="16384" width="12.625" style="137"/>
  </cols>
  <sheetData>
    <row r="2" spans="1:5">
      <c r="A2" s="74" t="s">
        <v>93</v>
      </c>
    </row>
    <row r="3" spans="1:5" ht="7.5" customHeight="1"/>
    <row r="4" spans="1:5" ht="24">
      <c r="A4" s="75" t="s">
        <v>1</v>
      </c>
      <c r="B4" s="76">
        <f>Pneumonia!F2</f>
        <v>2024</v>
      </c>
      <c r="C4" s="76">
        <f>Pneumonia!G2</f>
        <v>2025</v>
      </c>
      <c r="D4" s="76">
        <f>Pneumonia!H2</f>
        <v>2026</v>
      </c>
      <c r="E4" s="77" t="s">
        <v>3</v>
      </c>
    </row>
    <row r="5" spans="1:5" ht="14.25">
      <c r="A5" s="78" t="s">
        <v>94</v>
      </c>
      <c r="B5" s="164">
        <f>Pneumonia!F9</f>
        <v>0</v>
      </c>
      <c r="C5" s="164">
        <f>Pneumonia!G9</f>
        <v>0</v>
      </c>
      <c r="D5" s="164">
        <f>Pneumonia!H9</f>
        <v>0</v>
      </c>
      <c r="E5" s="165" t="s">
        <v>14</v>
      </c>
    </row>
    <row r="6" spans="1:5" ht="14.25">
      <c r="A6" s="78" t="s">
        <v>95</v>
      </c>
      <c r="B6" s="166">
        <f>Pneumonia!F13</f>
        <v>0</v>
      </c>
      <c r="C6" s="166">
        <f>Pneumonia!G13</f>
        <v>0</v>
      </c>
      <c r="D6" s="166">
        <f>Pneumonia!H13</f>
        <v>0</v>
      </c>
      <c r="E6" s="165" t="s">
        <v>18</v>
      </c>
    </row>
    <row r="7" spans="1:5" ht="14.25">
      <c r="A7" s="167" t="s">
        <v>96</v>
      </c>
      <c r="B7" s="168">
        <f>Pneumonia!F15</f>
        <v>0</v>
      </c>
      <c r="C7" s="168">
        <f>Pneumonia!G15</f>
        <v>0</v>
      </c>
      <c r="D7" s="168">
        <f>Pneumonia!H15</f>
        <v>0</v>
      </c>
      <c r="E7" s="165" t="s">
        <v>23</v>
      </c>
    </row>
    <row r="8" spans="1:5" ht="14.25">
      <c r="A8" s="78" t="s">
        <v>97</v>
      </c>
      <c r="B8" s="169">
        <f t="shared" ref="B8:D8" si="0">B6+B7</f>
        <v>0</v>
      </c>
      <c r="C8" s="169">
        <f t="shared" si="0"/>
        <v>0</v>
      </c>
      <c r="D8" s="169">
        <f t="shared" si="0"/>
        <v>0</v>
      </c>
      <c r="E8" s="165" t="s">
        <v>26</v>
      </c>
    </row>
    <row r="9" spans="1:5" ht="14.25">
      <c r="A9" s="78" t="s">
        <v>98</v>
      </c>
      <c r="B9" s="169">
        <f t="shared" ref="B9:D9" si="1">B5-B8</f>
        <v>0</v>
      </c>
      <c r="C9" s="169">
        <f t="shared" si="1"/>
        <v>0</v>
      </c>
      <c r="D9" s="169">
        <f t="shared" si="1"/>
        <v>0</v>
      </c>
      <c r="E9" s="165" t="s">
        <v>29</v>
      </c>
    </row>
    <row r="10" spans="1:5" ht="14.25">
      <c r="A10" s="78" t="s">
        <v>99</v>
      </c>
      <c r="B10" s="168">
        <f>Pneumonia!F20</f>
        <v>0</v>
      </c>
      <c r="C10" s="168">
        <f>Pneumonia!G20</f>
        <v>0</v>
      </c>
      <c r="D10" s="168">
        <f>Pneumonia!H20</f>
        <v>0</v>
      </c>
      <c r="E10" s="165" t="s">
        <v>32</v>
      </c>
    </row>
    <row r="11" spans="1:5" ht="14.25">
      <c r="A11" s="78" t="s">
        <v>100</v>
      </c>
      <c r="B11" s="169">
        <f t="shared" ref="B11:D11" si="2">B8+B10</f>
        <v>0</v>
      </c>
      <c r="C11" s="169">
        <f t="shared" si="2"/>
        <v>0</v>
      </c>
      <c r="D11" s="169">
        <f t="shared" si="2"/>
        <v>0</v>
      </c>
      <c r="E11" s="165" t="s">
        <v>35</v>
      </c>
    </row>
    <row r="12" spans="1:5" ht="14.25">
      <c r="A12" s="78" t="s">
        <v>101</v>
      </c>
      <c r="B12" s="169">
        <f t="shared" ref="B12:D12" si="3">B5-B11</f>
        <v>0</v>
      </c>
      <c r="C12" s="169">
        <f t="shared" si="3"/>
        <v>0</v>
      </c>
      <c r="D12" s="169">
        <f t="shared" si="3"/>
        <v>0</v>
      </c>
      <c r="E12" s="165" t="s">
        <v>37</v>
      </c>
    </row>
    <row r="13" spans="1:5" ht="24">
      <c r="A13" s="79" t="s">
        <v>102</v>
      </c>
      <c r="B13" s="80">
        <f>Pneumonia!F35</f>
        <v>0</v>
      </c>
      <c r="C13" s="80">
        <f>Pneumonia!G35</f>
        <v>0</v>
      </c>
      <c r="D13" s="80">
        <f>Pneumonia!H35</f>
        <v>0</v>
      </c>
      <c r="E13" s="81"/>
    </row>
    <row r="14" spans="1:5" ht="14.25">
      <c r="A14" s="82" t="s">
        <v>103</v>
      </c>
      <c r="B14" s="83">
        <f>Pneumonia!F42</f>
        <v>0</v>
      </c>
      <c r="C14" s="83">
        <f>Pneumonia!G42</f>
        <v>0</v>
      </c>
      <c r="D14" s="83">
        <f>Pneumonia!H42</f>
        <v>0</v>
      </c>
      <c r="E14" s="81"/>
    </row>
    <row r="15" spans="1:5" ht="14.25">
      <c r="A15" s="84" t="s">
        <v>104</v>
      </c>
      <c r="B15" s="85">
        <f>Pneumonia!F53</f>
        <v>0</v>
      </c>
      <c r="C15" s="85">
        <f>Pneumonia!G53</f>
        <v>0</v>
      </c>
      <c r="D15" s="85">
        <f>Pneumonia!H53</f>
        <v>0</v>
      </c>
      <c r="E15" s="86"/>
    </row>
    <row r="16" spans="1:5" ht="14.25">
      <c r="A16" s="87" t="s">
        <v>105</v>
      </c>
      <c r="B16" s="88">
        <f>Pneumonia!F60</f>
        <v>0</v>
      </c>
      <c r="C16" s="88">
        <f>Pneumonia!G60</f>
        <v>0</v>
      </c>
      <c r="D16" s="88">
        <f>Pneumonia!H60</f>
        <v>0</v>
      </c>
      <c r="E16" s="8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E24"/>
  <sheetViews>
    <sheetView workbookViewId="0">
      <selection activeCell="A9" sqref="A9"/>
    </sheetView>
  </sheetViews>
  <sheetFormatPr defaultColWidth="12.625" defaultRowHeight="15" customHeight="1"/>
  <cols>
    <col min="1" max="1" width="83.5" style="137" customWidth="1"/>
    <col min="2" max="4" width="9.25" style="137" customWidth="1"/>
    <col min="5" max="16384" width="12.625" style="137"/>
  </cols>
  <sheetData>
    <row r="2" spans="1:5">
      <c r="A2" s="74" t="s">
        <v>106</v>
      </c>
    </row>
    <row r="3" spans="1:5" ht="7.5" customHeight="1"/>
    <row r="4" spans="1:5" ht="24">
      <c r="A4" s="75" t="s">
        <v>1</v>
      </c>
      <c r="B4" s="76">
        <f>'Diarrhea_with copacked ORS&amp;Zinc'!F2</f>
        <v>2024</v>
      </c>
      <c r="C4" s="76">
        <f>'Diarrhea_with copacked ORS&amp;Zinc'!G2</f>
        <v>2025</v>
      </c>
      <c r="D4" s="76">
        <f>'Diarrhea_with copacked ORS&amp;Zinc'!H2</f>
        <v>2026</v>
      </c>
      <c r="E4" s="77" t="s">
        <v>3</v>
      </c>
    </row>
    <row r="5" spans="1:5" ht="14.25">
      <c r="A5" s="78" t="s">
        <v>94</v>
      </c>
      <c r="B5" s="168">
        <f>IF('Diarrhea_with copacked ORS&amp;Zinc'!F9='Diarrhea_with separate ORS&amp;Zinc'!F9,'Diarrhea_with copacked ORS&amp;Zinc'!F9,'Diarrhea_with separate ORS&amp;Zinc'!F9)</f>
        <v>0</v>
      </c>
      <c r="C5" s="168">
        <f>IF('Diarrhea_with copacked ORS&amp;Zinc'!G9='Diarrhea_with separate ORS&amp;Zinc'!G9,'Diarrhea_with copacked ORS&amp;Zinc'!G9,'Diarrhea_with separate ORS&amp;Zinc'!G9)</f>
        <v>0</v>
      </c>
      <c r="D5" s="168">
        <f>IF('Diarrhea_with copacked ORS&amp;Zinc'!H9='Diarrhea_with separate ORS&amp;Zinc'!H9,'Diarrhea_with copacked ORS&amp;Zinc'!H9,'Diarrhea_with separate ORS&amp;Zinc'!H9)</f>
        <v>0</v>
      </c>
      <c r="E5" s="165" t="s">
        <v>14</v>
      </c>
    </row>
    <row r="6" spans="1:5" ht="14.25">
      <c r="A6" s="78" t="s">
        <v>95</v>
      </c>
      <c r="B6" s="168">
        <f>IF('Diarrhea_with copacked ORS&amp;Zinc'!F13='Diarrhea_with separate ORS&amp;Zinc'!F13,'Diarrhea_with copacked ORS&amp;Zinc'!F13,'Diarrhea_with separate ORS&amp;Zinc'!F13)</f>
        <v>0</v>
      </c>
      <c r="C6" s="168">
        <f>IF('Diarrhea_with copacked ORS&amp;Zinc'!G13='Diarrhea_with separate ORS&amp;Zinc'!G13,'Diarrhea_with copacked ORS&amp;Zinc'!G13,'Diarrhea_with separate ORS&amp;Zinc'!G13)</f>
        <v>0</v>
      </c>
      <c r="D6" s="168">
        <f>IF('Diarrhea_with copacked ORS&amp;Zinc'!H13='Diarrhea_with separate ORS&amp;Zinc'!H13,'Diarrhea_with copacked ORS&amp;Zinc'!H13,'Diarrhea_with separate ORS&amp;Zinc'!H13)</f>
        <v>0</v>
      </c>
      <c r="E6" s="165" t="s">
        <v>18</v>
      </c>
    </row>
    <row r="7" spans="1:5" ht="14.25">
      <c r="A7" s="167" t="s">
        <v>96</v>
      </c>
      <c r="B7" s="168">
        <f>IF('Diarrhea_with copacked ORS&amp;Zinc'!F15='Diarrhea_with separate ORS&amp;Zinc'!F15,'Diarrhea_with copacked ORS&amp;Zinc'!F15,'Diarrhea_with separate ORS&amp;Zinc'!F15)</f>
        <v>0</v>
      </c>
      <c r="C7" s="168">
        <f>IF('Diarrhea_with copacked ORS&amp;Zinc'!G15='Diarrhea_with separate ORS&amp;Zinc'!G15,'Diarrhea_with copacked ORS&amp;Zinc'!G15,'Diarrhea_with separate ORS&amp;Zinc'!G15)</f>
        <v>0</v>
      </c>
      <c r="D7" s="168">
        <f>IF('Diarrhea_with copacked ORS&amp;Zinc'!H15='Diarrhea_with separate ORS&amp;Zinc'!H15,'Diarrhea_with copacked ORS&amp;Zinc'!H15,'Diarrhea_with separate ORS&amp;Zinc'!H15)</f>
        <v>0</v>
      </c>
      <c r="E7" s="165" t="s">
        <v>23</v>
      </c>
    </row>
    <row r="8" spans="1:5" ht="14.25">
      <c r="A8" s="78" t="s">
        <v>97</v>
      </c>
      <c r="B8" s="169">
        <f t="shared" ref="B8:D8" si="0">B6+B7</f>
        <v>0</v>
      </c>
      <c r="C8" s="169">
        <f t="shared" si="0"/>
        <v>0</v>
      </c>
      <c r="D8" s="169">
        <f t="shared" si="0"/>
        <v>0</v>
      </c>
      <c r="E8" s="165" t="s">
        <v>26</v>
      </c>
    </row>
    <row r="9" spans="1:5" ht="14.25">
      <c r="A9" s="78" t="s">
        <v>98</v>
      </c>
      <c r="B9" s="169">
        <f t="shared" ref="B9:D9" si="1">B5-B8</f>
        <v>0</v>
      </c>
      <c r="C9" s="169">
        <f t="shared" si="1"/>
        <v>0</v>
      </c>
      <c r="D9" s="169">
        <f t="shared" si="1"/>
        <v>0</v>
      </c>
      <c r="E9" s="165" t="s">
        <v>29</v>
      </c>
    </row>
    <row r="10" spans="1:5" ht="14.25">
      <c r="A10" s="78" t="s">
        <v>99</v>
      </c>
      <c r="B10" s="168">
        <f>IF('Diarrhea_with copacked ORS&amp;Zinc'!F20='Diarrhea_with separate ORS&amp;Zinc'!F20,'Diarrhea_with copacked ORS&amp;Zinc'!F20,'Diarrhea_with separate ORS&amp;Zinc'!F20)</f>
        <v>0</v>
      </c>
      <c r="C10" s="168">
        <f>IF('Diarrhea_with copacked ORS&amp;Zinc'!G20='Diarrhea_with separate ORS&amp;Zinc'!G20,'Diarrhea_with copacked ORS&amp;Zinc'!G20,'Diarrhea_with separate ORS&amp;Zinc'!G20)</f>
        <v>0</v>
      </c>
      <c r="D10" s="168">
        <f>IF('Diarrhea_with copacked ORS&amp;Zinc'!H20='Diarrhea_with separate ORS&amp;Zinc'!H20,'Diarrhea_with copacked ORS&amp;Zinc'!H20,'Diarrhea_with separate ORS&amp;Zinc'!H20)</f>
        <v>0</v>
      </c>
      <c r="E10" s="165" t="s">
        <v>32</v>
      </c>
    </row>
    <row r="11" spans="1:5" ht="14.25">
      <c r="A11" s="78" t="s">
        <v>100</v>
      </c>
      <c r="B11" s="169">
        <f t="shared" ref="B11:D11" si="2">B8+B10</f>
        <v>0</v>
      </c>
      <c r="C11" s="169">
        <f t="shared" si="2"/>
        <v>0</v>
      </c>
      <c r="D11" s="169">
        <f t="shared" si="2"/>
        <v>0</v>
      </c>
      <c r="E11" s="165" t="s">
        <v>35</v>
      </c>
    </row>
    <row r="12" spans="1:5" ht="14.25">
      <c r="A12" s="78" t="s">
        <v>107</v>
      </c>
      <c r="B12" s="169">
        <f t="shared" ref="B12:D12" si="3">B5-B11</f>
        <v>0</v>
      </c>
      <c r="C12" s="169">
        <f t="shared" si="3"/>
        <v>0</v>
      </c>
      <c r="D12" s="169">
        <f t="shared" si="3"/>
        <v>0</v>
      </c>
      <c r="E12" s="165" t="s">
        <v>37</v>
      </c>
    </row>
    <row r="13" spans="1:5" ht="24">
      <c r="A13" s="79" t="s">
        <v>218</v>
      </c>
      <c r="B13" s="198">
        <f>'Diarrhea_with copacked ORS&amp;Zinc'!F32</f>
        <v>0</v>
      </c>
      <c r="C13" s="198">
        <f>'Diarrhea_with copacked ORS&amp;Zinc'!G32</f>
        <v>0</v>
      </c>
      <c r="D13" s="198">
        <f>'Diarrhea_with copacked ORS&amp;Zinc'!H32</f>
        <v>0</v>
      </c>
      <c r="E13" s="81"/>
    </row>
    <row r="14" spans="1:5" ht="14.25">
      <c r="A14" s="82" t="s">
        <v>103</v>
      </c>
      <c r="B14" s="83">
        <f>'Diarrhea_with copacked ORS&amp;Zinc'!F39</f>
        <v>0</v>
      </c>
      <c r="C14" s="83">
        <f>'Diarrhea_with copacked ORS&amp;Zinc'!G39</f>
        <v>0</v>
      </c>
      <c r="D14" s="83">
        <f>'Diarrhea_with copacked ORS&amp;Zinc'!H39</f>
        <v>0</v>
      </c>
      <c r="E14" s="81"/>
    </row>
    <row r="15" spans="1:5" ht="14.25">
      <c r="A15" s="84" t="s">
        <v>219</v>
      </c>
      <c r="B15" s="85">
        <f>'Diarrhea_with copacked ORS&amp;Zinc'!F47</f>
        <v>0</v>
      </c>
      <c r="C15" s="85">
        <f>'Diarrhea_with copacked ORS&amp;Zinc'!G47</f>
        <v>0</v>
      </c>
      <c r="D15" s="85">
        <f>'Diarrhea_with copacked ORS&amp;Zinc'!H47</f>
        <v>0</v>
      </c>
      <c r="E15" s="86"/>
    </row>
    <row r="16" spans="1:5" ht="14.25">
      <c r="A16" s="87" t="s">
        <v>105</v>
      </c>
      <c r="B16" s="88">
        <f>'Diarrhea_with copacked ORS&amp;Zinc'!F54</f>
        <v>0</v>
      </c>
      <c r="C16" s="88">
        <f>'Diarrhea_with copacked ORS&amp;Zinc'!G54</f>
        <v>0</v>
      </c>
      <c r="D16" s="88">
        <f>'Diarrhea_with copacked ORS&amp;Zinc'!H54</f>
        <v>0</v>
      </c>
      <c r="E16" s="86"/>
    </row>
    <row r="18" spans="1:5" ht="15" customHeight="1">
      <c r="A18" s="341" t="s">
        <v>208</v>
      </c>
      <c r="B18" s="341"/>
      <c r="C18" s="341"/>
      <c r="D18" s="341"/>
      <c r="E18" s="341"/>
    </row>
    <row r="19" spans="1:5" ht="24">
      <c r="A19" s="79" t="s">
        <v>209</v>
      </c>
      <c r="B19" s="198">
        <f>'Diarrhea_with separate ORS&amp;Zinc'!F39</f>
        <v>0</v>
      </c>
      <c r="C19" s="198">
        <f>'Diarrhea_with separate ORS&amp;Zinc'!G39</f>
        <v>0</v>
      </c>
      <c r="D19" s="198">
        <f>'Diarrhea_with separate ORS&amp;Zinc'!H39</f>
        <v>0</v>
      </c>
      <c r="E19" s="81"/>
    </row>
    <row r="20" spans="1:5" ht="24">
      <c r="A20" s="79" t="s">
        <v>210</v>
      </c>
      <c r="B20" s="198">
        <f>'Diarrhea_with separate ORS&amp;Zinc'!F41</f>
        <v>0</v>
      </c>
      <c r="C20" s="198">
        <f>'Diarrhea_with separate ORS&amp;Zinc'!G41</f>
        <v>0</v>
      </c>
      <c r="D20" s="198">
        <f>'Diarrhea_with separate ORS&amp;Zinc'!H41</f>
        <v>0</v>
      </c>
      <c r="E20" s="81"/>
    </row>
    <row r="21" spans="1:5" ht="15" customHeight="1">
      <c r="A21" s="82" t="s">
        <v>103</v>
      </c>
      <c r="B21" s="83">
        <f>'Diarrhea_with separate ORS&amp;Zinc'!F54</f>
        <v>0</v>
      </c>
      <c r="C21" s="83">
        <f>'Diarrhea_with separate ORS&amp;Zinc'!G54</f>
        <v>0</v>
      </c>
      <c r="D21" s="83">
        <f>'Diarrhea_with separate ORS&amp;Zinc'!H54</f>
        <v>0</v>
      </c>
      <c r="E21" s="81"/>
    </row>
    <row r="22" spans="1:5" ht="14.25">
      <c r="A22" s="84" t="s">
        <v>211</v>
      </c>
      <c r="B22" s="85">
        <f>'Diarrhea_with separate ORS&amp;Zinc'!F69</f>
        <v>0</v>
      </c>
      <c r="C22" s="85">
        <f>'Diarrhea_with separate ORS&amp;Zinc'!G69</f>
        <v>0</v>
      </c>
      <c r="D22" s="85">
        <f>'Diarrhea_with separate ORS&amp;Zinc'!H69</f>
        <v>0</v>
      </c>
      <c r="E22" s="86"/>
    </row>
    <row r="23" spans="1:5" ht="15" customHeight="1">
      <c r="A23" s="84" t="s">
        <v>212</v>
      </c>
      <c r="B23" s="85">
        <f>'Diarrhea_with separate ORS&amp;Zinc'!F71</f>
        <v>0</v>
      </c>
      <c r="C23" s="85">
        <f>'Diarrhea_with separate ORS&amp;Zinc'!G71</f>
        <v>0</v>
      </c>
      <c r="D23" s="85">
        <f>'Diarrhea_with separate ORS&amp;Zinc'!H71</f>
        <v>0</v>
      </c>
      <c r="E23" s="85"/>
    </row>
    <row r="24" spans="1:5" ht="15" customHeight="1">
      <c r="A24" s="87" t="s">
        <v>105</v>
      </c>
      <c r="B24" s="88">
        <f>'Diarrhea_with separate ORS&amp;Zinc'!F84</f>
        <v>0</v>
      </c>
      <c r="C24" s="88">
        <f>'Diarrhea_with separate ORS&amp;Zinc'!G84</f>
        <v>0</v>
      </c>
      <c r="D24" s="88">
        <f>'Diarrhea_with separate ORS&amp;Zinc'!H84</f>
        <v>0</v>
      </c>
      <c r="E24" s="86"/>
    </row>
  </sheetData>
  <mergeCells count="1">
    <mergeCell ref="A18:E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000"/>
  <sheetViews>
    <sheetView workbookViewId="0"/>
  </sheetViews>
  <sheetFormatPr defaultColWidth="12.625" defaultRowHeight="15" customHeight="1"/>
  <cols>
    <col min="1" max="1" width="1.875" customWidth="1"/>
    <col min="2" max="2" width="25.625" customWidth="1"/>
    <col min="3" max="3" width="33.875" customWidth="1"/>
    <col min="4" max="4" width="6.75" customWidth="1"/>
    <col min="5" max="5" width="8.5" customWidth="1"/>
    <col min="6" max="6" width="8" customWidth="1"/>
    <col min="7" max="7" width="7.25" customWidth="1"/>
    <col min="8" max="8" width="10.625" customWidth="1"/>
    <col min="9" max="9" width="25.625" customWidth="1"/>
    <col min="10" max="14" width="6.75" customWidth="1"/>
    <col min="15" max="26" width="8.875" customWidth="1"/>
  </cols>
  <sheetData>
    <row r="1" spans="2:13" ht="9" customHeight="1"/>
    <row r="2" spans="2:13" ht="14.25" customHeight="1">
      <c r="B2" s="89" t="s">
        <v>108</v>
      </c>
      <c r="C2" s="350" t="s">
        <v>109</v>
      </c>
      <c r="D2" s="343"/>
      <c r="E2" s="89" t="s">
        <v>110</v>
      </c>
      <c r="F2" s="89" t="s">
        <v>111</v>
      </c>
      <c r="G2" s="89" t="s">
        <v>112</v>
      </c>
    </row>
    <row r="3" spans="2:13" ht="14.25" customHeight="1">
      <c r="B3" s="90" t="s">
        <v>5</v>
      </c>
      <c r="C3" s="91" t="s">
        <v>113</v>
      </c>
      <c r="D3" s="92">
        <v>0.02</v>
      </c>
      <c r="E3" s="93">
        <v>20000000</v>
      </c>
      <c r="F3" s="94">
        <f t="shared" ref="F3:G3" si="0">E3+(E3*$D$3)</f>
        <v>20400000</v>
      </c>
      <c r="G3" s="94">
        <f t="shared" si="0"/>
        <v>20808000</v>
      </c>
    </row>
    <row r="4" spans="2:13" ht="46.5" customHeight="1">
      <c r="B4" s="90" t="s">
        <v>114</v>
      </c>
      <c r="C4" s="91" t="s">
        <v>115</v>
      </c>
      <c r="D4" s="95">
        <v>32</v>
      </c>
      <c r="E4" s="94">
        <f t="shared" ref="E4:G4" si="1">E3*$D4/1000</f>
        <v>640000</v>
      </c>
      <c r="F4" s="94">
        <f t="shared" si="1"/>
        <v>652800</v>
      </c>
      <c r="G4" s="94">
        <f t="shared" si="1"/>
        <v>665856</v>
      </c>
      <c r="H4" s="96"/>
      <c r="I4" s="96" t="s">
        <v>116</v>
      </c>
    </row>
    <row r="5" spans="2:13" ht="14.25" customHeight="1">
      <c r="B5" s="90" t="s">
        <v>117</v>
      </c>
      <c r="C5" s="91" t="s">
        <v>118</v>
      </c>
      <c r="D5" s="97">
        <v>0.1</v>
      </c>
      <c r="E5" s="94">
        <f t="shared" ref="E5:G5" si="2">E4*$D5</f>
        <v>64000</v>
      </c>
      <c r="F5" s="94">
        <f t="shared" si="2"/>
        <v>65280</v>
      </c>
      <c r="G5" s="94">
        <f t="shared" si="2"/>
        <v>66585.600000000006</v>
      </c>
    </row>
    <row r="6" spans="2:13" ht="5.25" customHeight="1">
      <c r="B6" s="347"/>
      <c r="C6" s="348"/>
      <c r="D6" s="348"/>
      <c r="E6" s="348"/>
      <c r="F6" s="348"/>
      <c r="G6" s="343"/>
    </row>
    <row r="7" spans="2:13" ht="24" customHeight="1">
      <c r="B7" s="90" t="s">
        <v>119</v>
      </c>
      <c r="C7" s="91" t="s">
        <v>120</v>
      </c>
      <c r="D7" s="97">
        <v>0.6</v>
      </c>
      <c r="E7" s="94">
        <f t="shared" ref="E7:G7" si="3">$D7*E5</f>
        <v>38400</v>
      </c>
      <c r="F7" s="94">
        <f t="shared" si="3"/>
        <v>39168</v>
      </c>
      <c r="G7" s="94">
        <f t="shared" si="3"/>
        <v>39951.360000000001</v>
      </c>
      <c r="H7" s="98"/>
      <c r="I7" s="98"/>
      <c r="J7" s="98"/>
      <c r="K7" s="98"/>
      <c r="L7" s="98"/>
      <c r="M7" s="98"/>
    </row>
    <row r="8" spans="2:13" ht="6" customHeight="1">
      <c r="B8" s="347"/>
      <c r="C8" s="348"/>
      <c r="D8" s="348"/>
      <c r="E8" s="348"/>
      <c r="F8" s="348"/>
      <c r="G8" s="343"/>
    </row>
    <row r="9" spans="2:13" ht="14.25" customHeight="1">
      <c r="B9" s="344" t="s">
        <v>121</v>
      </c>
      <c r="C9" s="99" t="s">
        <v>122</v>
      </c>
      <c r="D9" s="100">
        <v>0.13</v>
      </c>
      <c r="E9" s="101">
        <f t="shared" ref="E9:G9" si="4">E$7*$D9</f>
        <v>4992</v>
      </c>
      <c r="F9" s="101">
        <f t="shared" si="4"/>
        <v>5091.84</v>
      </c>
      <c r="G9" s="101">
        <f t="shared" si="4"/>
        <v>5193.6768000000002</v>
      </c>
    </row>
    <row r="10" spans="2:13" ht="14.25" customHeight="1">
      <c r="B10" s="345"/>
      <c r="C10" s="102" t="s">
        <v>123</v>
      </c>
      <c r="D10" s="92">
        <v>0.94</v>
      </c>
      <c r="E10" s="103">
        <f t="shared" ref="E10:G10" si="5">E$9*$D10</f>
        <v>4692.4799999999996</v>
      </c>
      <c r="F10" s="103">
        <f t="shared" si="5"/>
        <v>4786.3296</v>
      </c>
      <c r="G10" s="103">
        <f t="shared" si="5"/>
        <v>4882.056192</v>
      </c>
    </row>
    <row r="11" spans="2:13" ht="14.25" customHeight="1">
      <c r="B11" s="346"/>
      <c r="C11" s="102" t="s">
        <v>124</v>
      </c>
      <c r="D11" s="104">
        <f>100%-D10</f>
        <v>6.0000000000000053E-2</v>
      </c>
      <c r="E11" s="103">
        <f t="shared" ref="E11:G11" si="6">E$9*$D11</f>
        <v>299.52000000000027</v>
      </c>
      <c r="F11" s="103">
        <f t="shared" si="6"/>
        <v>305.51040000000029</v>
      </c>
      <c r="G11" s="103">
        <f t="shared" si="6"/>
        <v>311.62060800000029</v>
      </c>
    </row>
    <row r="12" spans="2:13" ht="3.75" customHeight="1">
      <c r="B12" s="347"/>
      <c r="C12" s="348"/>
      <c r="D12" s="348"/>
      <c r="E12" s="348"/>
      <c r="F12" s="348"/>
      <c r="G12" s="343"/>
    </row>
    <row r="13" spans="2:13" ht="14.25" customHeight="1">
      <c r="B13" s="344" t="s">
        <v>125</v>
      </c>
      <c r="C13" s="99" t="s">
        <v>126</v>
      </c>
      <c r="D13" s="100">
        <v>0.43</v>
      </c>
      <c r="E13" s="101">
        <f t="shared" ref="E13:G13" si="7">E$7*$D13</f>
        <v>16512</v>
      </c>
      <c r="F13" s="101">
        <f t="shared" si="7"/>
        <v>16842.239999999998</v>
      </c>
      <c r="G13" s="101">
        <f t="shared" si="7"/>
        <v>17179.084800000001</v>
      </c>
    </row>
    <row r="14" spans="2:13" ht="14.25" customHeight="1">
      <c r="B14" s="345"/>
      <c r="C14" s="102" t="s">
        <v>127</v>
      </c>
      <c r="D14" s="92">
        <v>1</v>
      </c>
      <c r="E14" s="103">
        <f t="shared" ref="E14:G14" si="8">E$13*$D14</f>
        <v>16512</v>
      </c>
      <c r="F14" s="103">
        <f t="shared" si="8"/>
        <v>16842.239999999998</v>
      </c>
      <c r="G14" s="103">
        <f t="shared" si="8"/>
        <v>17179.084800000001</v>
      </c>
    </row>
    <row r="15" spans="2:13" ht="14.25" customHeight="1">
      <c r="B15" s="346"/>
      <c r="C15" s="102" t="s">
        <v>128</v>
      </c>
      <c r="D15" s="104">
        <f>100%-D14</f>
        <v>0</v>
      </c>
      <c r="E15" s="103">
        <f t="shared" ref="E15:G15" si="9">E$13*$D15</f>
        <v>0</v>
      </c>
      <c r="F15" s="103">
        <f t="shared" si="9"/>
        <v>0</v>
      </c>
      <c r="G15" s="103">
        <f t="shared" si="9"/>
        <v>0</v>
      </c>
    </row>
    <row r="16" spans="2:13" ht="4.5" customHeight="1">
      <c r="B16" s="347"/>
      <c r="C16" s="348"/>
      <c r="D16" s="348"/>
      <c r="E16" s="348"/>
      <c r="F16" s="348"/>
      <c r="G16" s="343"/>
    </row>
    <row r="17" spans="2:7" ht="25.5" customHeight="1">
      <c r="B17" s="344" t="s">
        <v>129</v>
      </c>
      <c r="C17" s="99" t="s">
        <v>130</v>
      </c>
      <c r="D17" s="100">
        <v>0.38</v>
      </c>
      <c r="E17" s="101">
        <f t="shared" ref="E17:G17" si="10">E$7*$D17</f>
        <v>14592</v>
      </c>
      <c r="F17" s="101">
        <f t="shared" si="10"/>
        <v>14883.84</v>
      </c>
      <c r="G17" s="101">
        <f t="shared" si="10"/>
        <v>15181.516800000001</v>
      </c>
    </row>
    <row r="18" spans="2:7" ht="14.25" customHeight="1">
      <c r="B18" s="345"/>
      <c r="C18" s="102" t="s">
        <v>131</v>
      </c>
      <c r="D18" s="92">
        <v>0.72</v>
      </c>
      <c r="E18" s="103">
        <f t="shared" ref="E18:G18" si="11">E$17*$D18</f>
        <v>10506.24</v>
      </c>
      <c r="F18" s="103">
        <f t="shared" si="11"/>
        <v>10716.364799999999</v>
      </c>
      <c r="G18" s="103">
        <f t="shared" si="11"/>
        <v>10930.692096000001</v>
      </c>
    </row>
    <row r="19" spans="2:7" ht="14.25" customHeight="1">
      <c r="B19" s="346"/>
      <c r="C19" s="102" t="s">
        <v>132</v>
      </c>
      <c r="D19" s="104">
        <f>100%-D18</f>
        <v>0.28000000000000003</v>
      </c>
      <c r="E19" s="103">
        <f t="shared" ref="E19:G19" si="12">E$17*$D19</f>
        <v>4085.76</v>
      </c>
      <c r="F19" s="103">
        <f t="shared" si="12"/>
        <v>4167.4752000000008</v>
      </c>
      <c r="G19" s="103">
        <f t="shared" si="12"/>
        <v>4250.8247040000006</v>
      </c>
    </row>
    <row r="20" spans="2:7" ht="4.5" customHeight="1">
      <c r="B20" s="347"/>
      <c r="C20" s="348"/>
      <c r="D20" s="348"/>
      <c r="E20" s="348"/>
      <c r="F20" s="348"/>
      <c r="G20" s="343"/>
    </row>
    <row r="21" spans="2:7" ht="25.5" customHeight="1">
      <c r="B21" s="344" t="s">
        <v>133</v>
      </c>
      <c r="C21" s="99" t="s">
        <v>134</v>
      </c>
      <c r="D21" s="100">
        <v>7.0000000000000007E-2</v>
      </c>
      <c r="E21" s="101">
        <f t="shared" ref="E21:G21" si="13">E$7*$D21</f>
        <v>2688.0000000000005</v>
      </c>
      <c r="F21" s="101">
        <f t="shared" si="13"/>
        <v>2741.76</v>
      </c>
      <c r="G21" s="101">
        <f t="shared" si="13"/>
        <v>2796.5952000000002</v>
      </c>
    </row>
    <row r="22" spans="2:7" ht="14.25" customHeight="1">
      <c r="B22" s="345"/>
      <c r="C22" s="102" t="s">
        <v>135</v>
      </c>
      <c r="D22" s="92">
        <v>0.25</v>
      </c>
      <c r="E22" s="103">
        <f t="shared" ref="E22:G22" si="14">E$21*$D22</f>
        <v>672.00000000000011</v>
      </c>
      <c r="F22" s="103">
        <f t="shared" si="14"/>
        <v>685.44</v>
      </c>
      <c r="G22" s="103">
        <f t="shared" si="14"/>
        <v>699.14880000000005</v>
      </c>
    </row>
    <row r="23" spans="2:7" ht="14.25" customHeight="1">
      <c r="B23" s="346"/>
      <c r="C23" s="102" t="s">
        <v>136</v>
      </c>
      <c r="D23" s="104">
        <f>100%-D22</f>
        <v>0.75</v>
      </c>
      <c r="E23" s="103">
        <f t="shared" ref="E23:G23" si="15">E$21*$D23</f>
        <v>2016.0000000000005</v>
      </c>
      <c r="F23" s="103">
        <f t="shared" si="15"/>
        <v>2056.3200000000002</v>
      </c>
      <c r="G23" s="103">
        <f t="shared" si="15"/>
        <v>2097.4464000000003</v>
      </c>
    </row>
    <row r="24" spans="2:7" ht="4.5" customHeight="1">
      <c r="B24" s="347"/>
      <c r="C24" s="348"/>
      <c r="D24" s="348"/>
      <c r="E24" s="348"/>
      <c r="F24" s="348"/>
      <c r="G24" s="343"/>
    </row>
    <row r="25" spans="2:7" ht="26.25" customHeight="1">
      <c r="B25" s="344" t="s">
        <v>137</v>
      </c>
      <c r="C25" s="105" t="s">
        <v>138</v>
      </c>
      <c r="D25" s="106">
        <v>1</v>
      </c>
      <c r="E25" s="107">
        <f t="shared" ref="E25:G25" si="16">E10*$D25</f>
        <v>4692.4799999999996</v>
      </c>
      <c r="F25" s="107">
        <f t="shared" si="16"/>
        <v>4786.3296</v>
      </c>
      <c r="G25" s="107">
        <f t="shared" si="16"/>
        <v>4882.056192</v>
      </c>
    </row>
    <row r="26" spans="2:7" ht="42" customHeight="1">
      <c r="B26" s="345"/>
      <c r="C26" s="105" t="s">
        <v>139</v>
      </c>
      <c r="D26" s="106">
        <v>1</v>
      </c>
      <c r="E26" s="107">
        <f t="shared" ref="E26:G26" si="17">E11*$D26</f>
        <v>299.52000000000027</v>
      </c>
      <c r="F26" s="107">
        <f t="shared" si="17"/>
        <v>305.51040000000029</v>
      </c>
      <c r="G26" s="107">
        <f t="shared" si="17"/>
        <v>311.62060800000029</v>
      </c>
    </row>
    <row r="27" spans="2:7" ht="14.25" customHeight="1">
      <c r="B27" s="346"/>
      <c r="C27" s="108" t="s">
        <v>140</v>
      </c>
      <c r="D27" s="106">
        <v>7.0000000000000007E-2</v>
      </c>
      <c r="E27" s="107">
        <f t="shared" ref="E27:G27" si="18">E11*$D27</f>
        <v>20.966400000000021</v>
      </c>
      <c r="F27" s="107">
        <f t="shared" si="18"/>
        <v>21.385728000000022</v>
      </c>
      <c r="G27" s="107">
        <f t="shared" si="18"/>
        <v>21.813442560000023</v>
      </c>
    </row>
    <row r="28" spans="2:7" ht="4.5" customHeight="1">
      <c r="B28" s="347"/>
      <c r="C28" s="348"/>
      <c r="D28" s="348"/>
      <c r="E28" s="348"/>
      <c r="F28" s="348"/>
      <c r="G28" s="343"/>
    </row>
    <row r="29" spans="2:7" ht="26.25" customHeight="1">
      <c r="B29" s="344" t="s">
        <v>141</v>
      </c>
      <c r="C29" s="105" t="s">
        <v>142</v>
      </c>
      <c r="D29" s="106">
        <v>1</v>
      </c>
      <c r="E29" s="107">
        <f t="shared" ref="E29:G29" si="19">E14*$D29</f>
        <v>16512</v>
      </c>
      <c r="F29" s="107">
        <f t="shared" si="19"/>
        <v>16842.239999999998</v>
      </c>
      <c r="G29" s="107">
        <f t="shared" si="19"/>
        <v>17179.084800000001</v>
      </c>
    </row>
    <row r="30" spans="2:7" ht="26.25" customHeight="1">
      <c r="B30" s="345"/>
      <c r="C30" s="108" t="s">
        <v>143</v>
      </c>
      <c r="D30" s="106">
        <v>0</v>
      </c>
      <c r="E30" s="107">
        <f t="shared" ref="E30:G30" si="20">E15*$D30</f>
        <v>0</v>
      </c>
      <c r="F30" s="107">
        <f t="shared" si="20"/>
        <v>0</v>
      </c>
      <c r="G30" s="107">
        <f t="shared" si="20"/>
        <v>0</v>
      </c>
    </row>
    <row r="31" spans="2:7" ht="14.25" customHeight="1">
      <c r="B31" s="346"/>
      <c r="C31" s="108" t="s">
        <v>144</v>
      </c>
      <c r="D31" s="106">
        <v>0</v>
      </c>
      <c r="E31" s="107">
        <f t="shared" ref="E31:G31" si="21">E30*$D31</f>
        <v>0</v>
      </c>
      <c r="F31" s="107">
        <f t="shared" si="21"/>
        <v>0</v>
      </c>
      <c r="G31" s="107">
        <f t="shared" si="21"/>
        <v>0</v>
      </c>
    </row>
    <row r="32" spans="2:7" ht="3.75" customHeight="1">
      <c r="B32" s="347"/>
      <c r="C32" s="348"/>
      <c r="D32" s="348"/>
      <c r="E32" s="348"/>
      <c r="F32" s="348"/>
      <c r="G32" s="343"/>
    </row>
    <row r="33" spans="2:7" ht="39.75" customHeight="1">
      <c r="B33" s="344" t="s">
        <v>145</v>
      </c>
      <c r="C33" s="105" t="s">
        <v>146</v>
      </c>
      <c r="D33" s="106">
        <v>1</v>
      </c>
      <c r="E33" s="107">
        <f t="shared" ref="E33:G33" si="22">E18*$D33</f>
        <v>10506.24</v>
      </c>
      <c r="F33" s="107">
        <f t="shared" si="22"/>
        <v>10716.364799999999</v>
      </c>
      <c r="G33" s="107">
        <f t="shared" si="22"/>
        <v>10930.692096000001</v>
      </c>
    </row>
    <row r="34" spans="2:7" ht="42" customHeight="1">
      <c r="B34" s="345"/>
      <c r="C34" s="105" t="s">
        <v>147</v>
      </c>
      <c r="D34" s="106">
        <v>1</v>
      </c>
      <c r="E34" s="107">
        <f t="shared" ref="E34:G34" si="23">E19*$D34</f>
        <v>4085.76</v>
      </c>
      <c r="F34" s="107">
        <f t="shared" si="23"/>
        <v>4167.4752000000008</v>
      </c>
      <c r="G34" s="107">
        <f t="shared" si="23"/>
        <v>4250.8247040000006</v>
      </c>
    </row>
    <row r="35" spans="2:7" ht="14.25" customHeight="1">
      <c r="B35" s="346"/>
      <c r="C35" s="108" t="s">
        <v>148</v>
      </c>
      <c r="D35" s="106">
        <v>0.06</v>
      </c>
      <c r="E35" s="107">
        <f t="shared" ref="E35:G35" si="24">E34*$D35</f>
        <v>245.1456</v>
      </c>
      <c r="F35" s="107">
        <f t="shared" si="24"/>
        <v>250.04851200000004</v>
      </c>
      <c r="G35" s="107">
        <f t="shared" si="24"/>
        <v>255.04948224000003</v>
      </c>
    </row>
    <row r="36" spans="2:7" ht="3.75" customHeight="1">
      <c r="B36" s="347"/>
      <c r="C36" s="348"/>
      <c r="D36" s="348"/>
      <c r="E36" s="348"/>
      <c r="F36" s="348"/>
      <c r="G36" s="343"/>
    </row>
    <row r="37" spans="2:7" ht="39.75" customHeight="1">
      <c r="B37" s="344" t="s">
        <v>149</v>
      </c>
      <c r="C37" s="105" t="s">
        <v>150</v>
      </c>
      <c r="D37" s="106">
        <v>1</v>
      </c>
      <c r="E37" s="107">
        <f t="shared" ref="E37:G37" si="25">E22*$D37</f>
        <v>672.00000000000011</v>
      </c>
      <c r="F37" s="107">
        <f t="shared" si="25"/>
        <v>685.44</v>
      </c>
      <c r="G37" s="107">
        <f t="shared" si="25"/>
        <v>699.14880000000005</v>
      </c>
    </row>
    <row r="38" spans="2:7" ht="42" customHeight="1">
      <c r="B38" s="345"/>
      <c r="C38" s="105" t="s">
        <v>151</v>
      </c>
      <c r="D38" s="106">
        <v>1</v>
      </c>
      <c r="E38" s="107">
        <f t="shared" ref="E38:G38" si="26">E23*$D38</f>
        <v>2016.0000000000005</v>
      </c>
      <c r="F38" s="107">
        <f t="shared" si="26"/>
        <v>2056.3200000000002</v>
      </c>
      <c r="G38" s="107">
        <f t="shared" si="26"/>
        <v>2097.4464000000003</v>
      </c>
    </row>
    <row r="39" spans="2:7" ht="14.25" customHeight="1">
      <c r="B39" s="346"/>
      <c r="C39" s="108" t="s">
        <v>152</v>
      </c>
      <c r="D39" s="106">
        <v>0.3</v>
      </c>
      <c r="E39" s="107">
        <f t="shared" ref="E39:G39" si="27">E23*$D39</f>
        <v>604.80000000000007</v>
      </c>
      <c r="F39" s="107">
        <f t="shared" si="27"/>
        <v>616.89600000000007</v>
      </c>
      <c r="G39" s="107">
        <f t="shared" si="27"/>
        <v>629.23392000000001</v>
      </c>
    </row>
    <row r="40" spans="2:7" ht="8.25" customHeight="1">
      <c r="B40" s="349"/>
      <c r="C40" s="348"/>
      <c r="D40" s="348"/>
      <c r="E40" s="348"/>
      <c r="F40" s="348"/>
      <c r="G40" s="343"/>
    </row>
    <row r="41" spans="2:7" ht="14.25" customHeight="1">
      <c r="B41" s="90" t="s">
        <v>153</v>
      </c>
      <c r="C41" s="109" t="s">
        <v>154</v>
      </c>
      <c r="D41" s="110">
        <v>7</v>
      </c>
      <c r="E41" s="101">
        <f t="shared" ref="E41:G41" si="28">(E25+E29+E33)*$D41</f>
        <v>221975.04000000001</v>
      </c>
      <c r="F41" s="101">
        <f t="shared" si="28"/>
        <v>226414.54079999999</v>
      </c>
      <c r="G41" s="101">
        <f t="shared" si="28"/>
        <v>230942.83161599998</v>
      </c>
    </row>
    <row r="42" spans="2:7" ht="14.25" customHeight="1">
      <c r="B42" s="90" t="s">
        <v>155</v>
      </c>
      <c r="C42" s="109" t="s">
        <v>156</v>
      </c>
      <c r="D42" s="110">
        <v>7</v>
      </c>
      <c r="E42" s="101">
        <f t="shared" ref="E42:G42" si="29">(E33+E37)*$D42</f>
        <v>78247.679999999993</v>
      </c>
      <c r="F42" s="101">
        <f t="shared" si="29"/>
        <v>79812.633600000001</v>
      </c>
      <c r="G42" s="101">
        <f t="shared" si="29"/>
        <v>81408.886272000003</v>
      </c>
    </row>
    <row r="43" spans="2:7" ht="14.25" customHeight="1">
      <c r="B43" s="90" t="s">
        <v>157</v>
      </c>
      <c r="C43" s="109" t="s">
        <v>158</v>
      </c>
      <c r="D43" s="110">
        <v>14</v>
      </c>
      <c r="E43" s="101">
        <f t="shared" ref="E43:G43" si="30">E37*$D43</f>
        <v>9408.0000000000018</v>
      </c>
      <c r="F43" s="101">
        <f t="shared" si="30"/>
        <v>9596.16</v>
      </c>
      <c r="G43" s="101">
        <f t="shared" si="30"/>
        <v>9788.0832000000009</v>
      </c>
    </row>
    <row r="44" spans="2:7" ht="8.25" customHeight="1">
      <c r="B44" s="349"/>
      <c r="C44" s="348"/>
      <c r="D44" s="348"/>
      <c r="E44" s="348"/>
      <c r="F44" s="348"/>
      <c r="G44" s="343"/>
    </row>
    <row r="45" spans="2:7" ht="14.25" customHeight="1">
      <c r="B45" s="90" t="s">
        <v>159</v>
      </c>
      <c r="C45" s="109" t="s">
        <v>160</v>
      </c>
      <c r="D45" s="110">
        <v>7</v>
      </c>
      <c r="E45" s="101">
        <f t="shared" ref="E45:G45" si="31">E30*$D45</f>
        <v>0</v>
      </c>
      <c r="F45" s="101">
        <f t="shared" si="31"/>
        <v>0</v>
      </c>
      <c r="G45" s="101">
        <f t="shared" si="31"/>
        <v>0</v>
      </c>
    </row>
    <row r="46" spans="2:7" ht="14.25" customHeight="1">
      <c r="B46" s="90" t="s">
        <v>161</v>
      </c>
      <c r="C46" s="109" t="s">
        <v>162</v>
      </c>
      <c r="D46" s="110">
        <v>10</v>
      </c>
      <c r="E46" s="101">
        <f t="shared" ref="E46:G46" si="32">(E$26+E$34+E$38)*$D46</f>
        <v>64012.800000000003</v>
      </c>
      <c r="F46" s="101">
        <f t="shared" si="32"/>
        <v>65293.056000000011</v>
      </c>
      <c r="G46" s="101">
        <f t="shared" si="32"/>
        <v>66598.917119999998</v>
      </c>
    </row>
    <row r="47" spans="2:7" ht="14.25" customHeight="1">
      <c r="B47" s="90" t="s">
        <v>163</v>
      </c>
      <c r="C47" s="109" t="s">
        <v>164</v>
      </c>
      <c r="D47" s="110">
        <v>30</v>
      </c>
      <c r="E47" s="101">
        <f t="shared" ref="E47:G47" si="33">(E$26+E$34+E$38)*$D47</f>
        <v>192038.40000000002</v>
      </c>
      <c r="F47" s="101">
        <f t="shared" si="33"/>
        <v>195879.16800000003</v>
      </c>
      <c r="G47" s="101">
        <f t="shared" si="33"/>
        <v>199796.75136000002</v>
      </c>
    </row>
    <row r="48" spans="2:7" ht="14.25" customHeight="1">
      <c r="B48" s="90" t="s">
        <v>165</v>
      </c>
      <c r="C48" s="111" t="s">
        <v>166</v>
      </c>
      <c r="D48" s="110">
        <v>10</v>
      </c>
      <c r="E48" s="101">
        <f>(E27+E31+E35+E39)*$D48</f>
        <v>8709.1200000000008</v>
      </c>
      <c r="F48" s="101">
        <f t="shared" ref="F48:G48" si="34">(F27+F35+F39)*$D48</f>
        <v>8883.3024000000005</v>
      </c>
      <c r="G48" s="101">
        <f t="shared" si="34"/>
        <v>9060.9684480000014</v>
      </c>
    </row>
    <row r="49" spans="2:7" ht="9" customHeight="1">
      <c r="B49" s="347"/>
      <c r="C49" s="348"/>
      <c r="D49" s="348"/>
      <c r="E49" s="348"/>
      <c r="F49" s="348"/>
      <c r="G49" s="343"/>
    </row>
    <row r="50" spans="2:7" ht="14.25" customHeight="1">
      <c r="B50" s="112" t="s">
        <v>167</v>
      </c>
      <c r="C50" s="342" t="s">
        <v>168</v>
      </c>
      <c r="D50" s="343"/>
      <c r="E50" s="113">
        <f t="shared" ref="E50:G50" si="35">E41+E45</f>
        <v>221975.04000000001</v>
      </c>
      <c r="F50" s="113">
        <f t="shared" si="35"/>
        <v>226414.54079999999</v>
      </c>
      <c r="G50" s="113">
        <f t="shared" si="35"/>
        <v>230942.83161599998</v>
      </c>
    </row>
    <row r="51" spans="2:7" ht="14.25" customHeight="1">
      <c r="B51" s="112" t="s">
        <v>169</v>
      </c>
      <c r="C51" s="342" t="s">
        <v>170</v>
      </c>
      <c r="D51" s="343"/>
      <c r="E51" s="113">
        <f t="shared" ref="E51:G51" si="36">E42+E46</f>
        <v>142260.47999999998</v>
      </c>
      <c r="F51" s="113">
        <f t="shared" si="36"/>
        <v>145105.68960000001</v>
      </c>
      <c r="G51" s="113">
        <f t="shared" si="36"/>
        <v>148007.803392</v>
      </c>
    </row>
    <row r="52" spans="2:7" ht="14.25" customHeight="1">
      <c r="B52" s="112" t="s">
        <v>171</v>
      </c>
      <c r="C52" s="342" t="s">
        <v>172</v>
      </c>
      <c r="D52" s="343"/>
      <c r="E52" s="113">
        <f t="shared" ref="E52:G52" si="37">E43+E47</f>
        <v>201446.40000000002</v>
      </c>
      <c r="F52" s="113">
        <f t="shared" si="37"/>
        <v>205475.32800000004</v>
      </c>
      <c r="G52" s="113">
        <f t="shared" si="37"/>
        <v>209584.83456000002</v>
      </c>
    </row>
    <row r="53" spans="2:7" ht="14.25" customHeight="1">
      <c r="B53" s="112" t="s">
        <v>173</v>
      </c>
      <c r="C53" s="342" t="s">
        <v>174</v>
      </c>
      <c r="D53" s="343"/>
      <c r="E53" s="113">
        <f t="shared" ref="E53:G53" si="38">E48</f>
        <v>8709.1200000000008</v>
      </c>
      <c r="F53" s="113">
        <f t="shared" si="38"/>
        <v>8883.3024000000005</v>
      </c>
      <c r="G53" s="113">
        <f t="shared" si="38"/>
        <v>9060.9684480000014</v>
      </c>
    </row>
    <row r="54" spans="2:7" ht="14.25" customHeight="1"/>
    <row r="55" spans="2:7" ht="14.25" customHeight="1"/>
    <row r="56" spans="2:7" ht="14.25" customHeight="1"/>
    <row r="57" spans="2:7" ht="14.25" customHeight="1"/>
    <row r="58" spans="2:7" ht="14.25" customHeight="1"/>
    <row r="59" spans="2:7" ht="14.25" customHeight="1"/>
    <row r="60" spans="2:7" ht="14.25" customHeight="1"/>
    <row r="61" spans="2:7" ht="14.25" customHeight="1"/>
    <row r="62" spans="2:7" ht="14.25" customHeight="1"/>
    <row r="63" spans="2:7" ht="14.25" customHeight="1"/>
    <row r="64" spans="2: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5">
    <mergeCell ref="C2:D2"/>
    <mergeCell ref="B6:G6"/>
    <mergeCell ref="B8:G8"/>
    <mergeCell ref="B9:B11"/>
    <mergeCell ref="B12:G12"/>
    <mergeCell ref="B13:B15"/>
    <mergeCell ref="B16:G16"/>
    <mergeCell ref="B29:B31"/>
    <mergeCell ref="B33:B35"/>
    <mergeCell ref="B37:B39"/>
    <mergeCell ref="B36:G36"/>
    <mergeCell ref="C52:D52"/>
    <mergeCell ref="C53:D53"/>
    <mergeCell ref="B17:B19"/>
    <mergeCell ref="B20:G20"/>
    <mergeCell ref="B21:B23"/>
    <mergeCell ref="B24:G24"/>
    <mergeCell ref="B25:B27"/>
    <mergeCell ref="B28:G28"/>
    <mergeCell ref="B32:G32"/>
    <mergeCell ref="B40:G40"/>
    <mergeCell ref="B44:G44"/>
    <mergeCell ref="B49:G49"/>
    <mergeCell ref="C50:D50"/>
    <mergeCell ref="C51:D5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Pneumonia</vt:lpstr>
      <vt:lpstr>Diarrhea_with copacked ORS&amp;Zinc</vt:lpstr>
      <vt:lpstr>Diarrhea_with separate ORS&amp;Zinc</vt:lpstr>
      <vt:lpstr>Summary Output Pneumonia</vt:lpstr>
      <vt:lpstr>Summary Output Diarrhea</vt:lpstr>
      <vt:lpstr>PSBI-VSD  (Filled)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Oumer,Andualem</dc:creator>
  <cp:lastModifiedBy>Briggs,Jane</cp:lastModifiedBy>
  <dcterms:created xsi:type="dcterms:W3CDTF">2015-06-05T18:17:20Z</dcterms:created>
  <dcterms:modified xsi:type="dcterms:W3CDTF">2024-01-19T13:47:24Z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0x010100DDBD980E8E6D8842B62C624781F52C72</vt:lpwstr>
  </property>
</Properties>
</file>